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192.168.1.6\гуп\Производственно-технический отдел\Общее\Договора КС ИП-22 ЦЭС\Паспорта к ИП\"/>
    </mc:Choice>
  </mc:AlternateContent>
  <bookViews>
    <workbookView xWindow="0" yWindow="0" windowWidth="28800" windowHeight="12135" tabRatio="937"/>
  </bookViews>
  <sheets>
    <sheet name="1.Титульный лист"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 эк. эффект" sheetId="28"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9. ЛСР" sheetId="27" r:id="rId13"/>
    <sheet name="10. Карта" sheetId="25" r:id="rId14"/>
  </sheets>
  <externalReferences>
    <externalReference r:id="rId15"/>
    <externalReference r:id="rId16"/>
  </externalReferences>
  <definedNames>
    <definedName name="группа_инвестпроекта" localSheetId="7">'[1]выпадающие списки'!$E$2:$E$33</definedName>
    <definedName name="группа_инвестпроекта">'[2]выпадающие списки (скрытый)'!$E$2:$E$23</definedName>
    <definedName name="_xlnm.Print_Titles" localSheetId="0">'1.Титульный лист'!$21:$21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'1.Титульный лист'!$A$1:$C$48</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 бюджет'!$A$1:$O$22</definedName>
    <definedName name="_xlnm.Print_Area" localSheetId="7">'5. Ан. эк. эффект'!$A$1:$P$62</definedName>
    <definedName name="_xlnm.Print_Area" localSheetId="8">'6.1. Паспорт сетевой график'!$A$1:$L$54</definedName>
    <definedName name="_xlnm.Print_Area" localSheetId="9">'6.2. Паспорт фин осв ввод'!$A$1:$AG$64</definedName>
    <definedName name="подразделение1" localSheetId="7">'[1]выпадающие списки'!$E$38:$E$51</definedName>
    <definedName name="подразделение1">'[2]выпадающие списки (скрытый)'!$E$45:$E$58</definedName>
    <definedName name="стадии" localSheetId="7">'[1]выпадающие списки'!$E$55:$E$60</definedName>
    <definedName name="тип" localSheetId="7">'[1]выпадающие списки'!$E$75:$E$78</definedName>
    <definedName name="фактическаястадия" localSheetId="7">'[1]выпадающие списки'!$I$75:$I$78</definedName>
    <definedName name="Цели" localSheetId="7">'[1]выпадающие списки'!$E$65:$E$71</definedName>
    <definedName name="Цели">'[2]выпадающие списки (скрытый)'!$E$73:$E$82</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G27" i="15" l="1"/>
  <c r="AF27" i="15"/>
  <c r="C25" i="6"/>
  <c r="B15" i="28" l="1"/>
  <c r="B12" i="28"/>
  <c r="B9" i="28"/>
  <c r="C22" i="28"/>
  <c r="D35" i="28" s="1"/>
  <c r="E45" i="28"/>
  <c r="M34" i="28"/>
  <c r="L34" i="28"/>
  <c r="K34" i="28"/>
  <c r="J34" i="28"/>
  <c r="I34" i="28"/>
  <c r="H34" i="28"/>
  <c r="G34" i="28"/>
  <c r="F34" i="28"/>
  <c r="E34" i="28"/>
  <c r="D34" i="28"/>
  <c r="E32" i="28"/>
  <c r="F32" i="28" s="1"/>
  <c r="G32" i="28" s="1"/>
  <c r="H32" i="28" s="1"/>
  <c r="I32" i="28" s="1"/>
  <c r="J32" i="28" s="1"/>
  <c r="K32" i="28" s="1"/>
  <c r="L32" i="28" s="1"/>
  <c r="M32" i="28" s="1"/>
  <c r="D32" i="28"/>
  <c r="D39" i="28"/>
  <c r="E39" i="28" s="1"/>
  <c r="F39" i="28" s="1"/>
  <c r="G39" i="28" s="1"/>
  <c r="H39" i="28" s="1"/>
  <c r="I39" i="28" s="1"/>
  <c r="J39" i="28" s="1"/>
  <c r="K39" i="28" s="1"/>
  <c r="L39" i="28" s="1"/>
  <c r="M39" i="28" s="1"/>
  <c r="C25" i="28"/>
  <c r="D45" i="28" l="1"/>
  <c r="C24" i="28"/>
  <c r="L35" i="28"/>
  <c r="H35" i="28"/>
  <c r="J35" i="28"/>
  <c r="F35" i="28"/>
  <c r="M35" i="28"/>
  <c r="E35" i="28"/>
  <c r="K35" i="28"/>
  <c r="G35" i="28"/>
  <c r="I35" i="28"/>
  <c r="J38" i="28"/>
  <c r="F38" i="28"/>
  <c r="L38" i="28"/>
  <c r="H38" i="28"/>
  <c r="G38" i="28"/>
  <c r="M38" i="28"/>
  <c r="I38" i="28"/>
  <c r="E38" i="28"/>
  <c r="K38" i="28"/>
  <c r="C23" i="28"/>
  <c r="D37" i="28" s="1"/>
  <c r="L37" i="28" l="1"/>
  <c r="L36" i="28" s="1"/>
  <c r="H37" i="28"/>
  <c r="H36" i="28" s="1"/>
  <c r="H40" i="28" s="1"/>
  <c r="H44" i="28" s="1"/>
  <c r="H46" i="28" s="1"/>
  <c r="J37" i="28"/>
  <c r="J36" i="28" s="1"/>
  <c r="J40" i="28" s="1"/>
  <c r="J44" i="28" s="1"/>
  <c r="J46" i="28" s="1"/>
  <c r="F37" i="28"/>
  <c r="F36" i="28" s="1"/>
  <c r="D36" i="28"/>
  <c r="D40" i="28" s="1"/>
  <c r="D44" i="28" s="1"/>
  <c r="I37" i="28"/>
  <c r="I36" i="28" s="1"/>
  <c r="I40" i="28" s="1"/>
  <c r="I44" i="28" s="1"/>
  <c r="I46" i="28" s="1"/>
  <c r="K37" i="28"/>
  <c r="K36" i="28" s="1"/>
  <c r="G37" i="28"/>
  <c r="G36" i="28" s="1"/>
  <c r="G40" i="28" s="1"/>
  <c r="G44" i="28" s="1"/>
  <c r="G46" i="28" s="1"/>
  <c r="M37" i="28"/>
  <c r="M36" i="28" s="1"/>
  <c r="M40" i="28" s="1"/>
  <c r="M44" i="28" s="1"/>
  <c r="M46" i="28" s="1"/>
  <c r="E37" i="28"/>
  <c r="E36" i="28" s="1"/>
  <c r="E40" i="28" s="1"/>
  <c r="E44" i="28" s="1"/>
  <c r="E46" i="28" s="1"/>
  <c r="K40" i="28"/>
  <c r="K44" i="28" s="1"/>
  <c r="K46" i="28" s="1"/>
  <c r="F40" i="28"/>
  <c r="F44" i="28" s="1"/>
  <c r="F46" i="28" s="1"/>
  <c r="L40" i="28"/>
  <c r="L44" i="28" s="1"/>
  <c r="L46" i="28" s="1"/>
  <c r="D46" i="28" l="1"/>
  <c r="J48" i="28" l="1"/>
  <c r="J49" i="28" s="1"/>
  <c r="F48" i="28"/>
  <c r="F49" i="28" s="1"/>
  <c r="M48" i="28"/>
  <c r="M49" i="28" s="1"/>
  <c r="I48" i="28"/>
  <c r="I49" i="28" s="1"/>
  <c r="E48" i="28"/>
  <c r="E49" i="28" s="1"/>
  <c r="L48" i="28"/>
  <c r="L49" i="28" s="1"/>
  <c r="H48" i="28"/>
  <c r="H49" i="28" s="1"/>
  <c r="D48" i="28"/>
  <c r="D49" i="28" s="1"/>
  <c r="K48" i="28"/>
  <c r="K49" i="28" s="1"/>
  <c r="G48" i="28"/>
  <c r="G49" i="28" s="1"/>
  <c r="D47" i="28"/>
  <c r="D54" i="28"/>
  <c r="E47" i="28"/>
  <c r="D53" i="28" l="1"/>
  <c r="D50" i="28"/>
  <c r="F47" i="28"/>
  <c r="E50" i="28"/>
  <c r="G47" i="28" l="1"/>
  <c r="F50" i="28"/>
  <c r="H47" i="28" l="1"/>
  <c r="G50" i="28"/>
  <c r="I47" i="28" l="1"/>
  <c r="H50" i="28"/>
  <c r="J47" i="28" l="1"/>
  <c r="I50" i="28"/>
  <c r="K47" i="28" l="1"/>
  <c r="J50" i="28"/>
  <c r="L47" i="28" l="1"/>
  <c r="K50" i="28"/>
  <c r="M47" i="28" l="1"/>
  <c r="D55" i="28" s="1"/>
  <c r="L50" i="28"/>
  <c r="M50" i="28" l="1"/>
  <c r="D56" i="28" s="1"/>
  <c r="B22" i="22" l="1"/>
  <c r="E15" i="14" l="1"/>
  <c r="B67" i="22" l="1"/>
  <c r="A15" i="22" l="1"/>
  <c r="B27" i="22" l="1"/>
  <c r="C24" i="15"/>
  <c r="B3" i="22"/>
  <c r="AV3" i="5"/>
  <c r="AG3" i="15"/>
  <c r="L3" i="16"/>
  <c r="AA3" i="14"/>
  <c r="S4" i="13"/>
  <c r="S3" i="12"/>
  <c r="A11" i="12"/>
  <c r="L24" i="15" l="1"/>
  <c r="B21" i="22"/>
  <c r="AF24" i="15" l="1"/>
  <c r="AG24" i="15"/>
  <c r="A5" i="22"/>
  <c r="A5" i="5"/>
  <c r="A4" i="15"/>
  <c r="A5" i="16"/>
  <c r="A5" i="10"/>
  <c r="A4" i="17"/>
  <c r="A5" i="6"/>
  <c r="A5" i="14"/>
  <c r="A6" i="13"/>
  <c r="A4" i="12"/>
  <c r="A15" i="5" l="1"/>
  <c r="C27" i="15" l="1"/>
  <c r="A12" i="22"/>
  <c r="A12" i="5"/>
  <c r="A11" i="15"/>
  <c r="A12" i="16"/>
  <c r="A12" i="10"/>
  <c r="A11" i="17"/>
  <c r="A12" i="6"/>
  <c r="E12" i="14"/>
  <c r="A13" i="13"/>
  <c r="A14" i="15"/>
  <c r="A15" i="16"/>
  <c r="A15" i="10"/>
  <c r="A14" i="17"/>
  <c r="A15" i="6"/>
  <c r="A16" i="13"/>
  <c r="A14" i="12"/>
  <c r="L27" i="15"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<sst xmlns="http://schemas.openxmlformats.org/spreadsheetml/2006/main" count="2451" uniqueCount="962">
  <si>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</si>
  <si>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</si>
  <si>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</si>
  <si>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</si>
  <si>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</si>
  <si>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</si>
  <si>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</si>
  <si>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</si>
  <si>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</si>
  <si>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</si>
  <si>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</si>
  <si>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</si>
  <si>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</si>
  <si>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</si>
  <si>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</si>
  <si>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</si>
  <si>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</si>
  <si>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</si>
  <si>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</si>
  <si>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</si>
  <si>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</si>
  <si>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</si>
  <si>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</si>
  <si>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</si>
  <si>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</si>
  <si>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</si>
  <si>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</si>
  <si>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</si>
  <si>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</si>
  <si>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</si>
  <si>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</si>
  <si>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</si>
  <si>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</si>
  <si>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</si>
  <si>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</si>
  <si>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</si>
  <si>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</si>
  <si>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</si>
  <si>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</si>
  <si>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</si>
  <si>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</si>
  <si>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</si>
  <si>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</si>
  <si>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</si>
  <si>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</si>
  <si>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</si>
  <si>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</si>
  <si>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</si>
  <si>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</si>
  <si>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</si>
  <si>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</si>
  <si>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</si>
  <si>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</si>
  <si>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</si>
  <si>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</si>
  <si>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</si>
  <si>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</si>
  <si>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</si>
  <si>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</si>
  <si>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</si>
  <si>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</si>
  <si>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</si>
  <si>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</si>
  <si>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</si>
  <si>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</si>
  <si>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</si>
  <si>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</si>
  <si>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</si>
  <si>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</si>
  <si>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</si>
  <si>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</si>
  <si>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</si>
  <si>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</si>
  <si>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</si>
  <si>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</si>
  <si>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</si>
  <si>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</si>
  <si>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</si>
  <si>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</si>
  <si>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</si>
  <si>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</si>
  <si>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</si>
  <si>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</si>
  <si>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</si>
  <si>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</si>
  <si>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</si>
  <si>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</si>
  <si>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</si>
  <si>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</si>
  <si>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</si>
  <si>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</si>
  <si>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</si>
  <si>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</si>
  <si>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</si>
  <si>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</si>
  <si>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</si>
  <si>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</si>
  <si>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</si>
  <si>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</si>
  <si>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</si>
  <si>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</si>
  <si>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</si>
  <si>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</si>
  <si>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</si>
  <si>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</si>
  <si>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</si>
  <si>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</si>
  <si>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</si>
  <si>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</si>
  <si>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</si>
  <si>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</si>
  <si>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</si>
  <si>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</si>
  <si>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</si>
  <si>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</si>
  <si>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</si>
  <si>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</si>
  <si>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</si>
  <si>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</si>
  <si>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</si>
  <si>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</si>
  <si>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</si>
  <si>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</si>
  <si>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</si>
  <si>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</si>
  <si>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</si>
  <si>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</si>
  <si>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</si>
  <si>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</si>
  <si>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</si>
  <si>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</si>
  <si>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</si>
  <si>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</si>
  <si>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</si>
  <si>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</si>
  <si>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</si>
  <si>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</si>
  <si>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</si>
  <si>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</si>
  <si>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</si>
  <si>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</si>
  <si>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</si>
  <si>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</si>
  <si>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</si>
  <si>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</si>
  <si>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</si>
  <si>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</si>
  <si>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</si>
  <si>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</si>
  <si>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</si>
  <si>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</si>
  <si>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</si>
  <si>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</si>
  <si>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</si>
  <si>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</si>
  <si>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</si>
  <si>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</si>
  <si>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</si>
  <si>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</si>
  <si>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</si>
  <si>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</si>
  <si>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</si>
  <si>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</si>
  <si>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</si>
  <si>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</si>
  <si>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</si>
  <si>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</si>
  <si>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</si>
  <si>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</si>
  <si>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</si>
  <si>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</si>
  <si>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</si>
  <si>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</si>
  <si>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</si>
  <si>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</si>
  <si>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</si>
  <si>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</si>
  <si>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</si>
  <si>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</si>
  <si>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</si>
  <si>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</si>
  <si>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</si>
  <si>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</si>
  <si>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</si>
  <si>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</si>
  <si>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</si>
  <si>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</si>
  <si>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</si>
  <si>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</si>
  <si>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</si>
  <si>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</si>
  <si>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</si>
  <si>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</si>
  <si>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</si>
  <si>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</si>
  <si>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</si>
  <si>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</si>
  <si>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</si>
  <si>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</si>
  <si>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</si>
  <si>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</si>
  <si>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</si>
  <si>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</si>
  <si>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</si>
  <si>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</si>
  <si>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</si>
  <si>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</si>
  <si>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</si>
  <si>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</si>
  <si>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</si>
  <si>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</si>
  <si>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</si>
  <si>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</si>
  <si>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</si>
  <si>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</si>
  <si>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</si>
  <si>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</si>
  <si>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</si>
  <si>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</si>
  <si>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</si>
  <si>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</si>
  <si>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</si>
  <si>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</si>
  <si>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</si>
  <si>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</si>
  <si>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</si>
  <si>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</si>
  <si>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</si>
  <si>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</si>
  <si>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</si>
  <si>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</si>
  <si>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</si>
  <si>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</si>
  <si>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</si>
  <si>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</si>
  <si>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</si>
  <si>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</si>
  <si>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</si>
  <si>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</si>
  <si>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</si>
  <si>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</si>
  <si>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</si>
  <si>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</si>
  <si>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</si>
  <si>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</si>
  <si>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</si>
  <si>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</si>
  <si>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</si>
  <si>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</si>
  <si>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</si>
  <si>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</si>
  <si>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</si>
  <si>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</si>
  <si>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</si>
  <si>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</si>
  <si>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</si>
  <si>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</si>
  <si>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</si>
  <si>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</si>
  <si>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</si>
  <si>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</si>
  <si>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</si>
  <si>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</si>
  <si>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</si>
  <si>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</si>
  <si>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</si>
  <si>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</si>
  <si>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</si>
  <si>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</si>
  <si>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</si>
  <si>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</si>
  <si>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</si>
  <si>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</si>
  <si>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</si>
  <si>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</si>
  <si>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</si>
  <si>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</si>
  <si>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</si>
  <si>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</si>
  <si>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</si>
  <si>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</si>
  <si>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</si>
  <si>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</si>
  <si>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</si>
  <si>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</si>
  <si>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</si>
  <si>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</si>
  <si>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</si>
  <si>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</si>
  <si>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</si>
  <si>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</si>
  <si>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</si>
  <si>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</si>
  <si>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</si>
  <si>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</si>
  <si>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</si>
  <si>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</si>
  <si>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</si>
  <si>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</si>
  <si>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</si>
  <si>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</si>
  <si>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</si>
  <si>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</si>
  <si>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</si>
  <si>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</si>
  <si>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</si>
  <si>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</si>
  <si>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</si>
  <si>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</si>
  <si>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</si>
  <si>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</si>
  <si>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</si>
  <si>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</si>
  <si>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</si>
  <si>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</si>
  <si>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</si>
  <si>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</si>
  <si>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</si>
  <si>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</si>
  <si>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</si>
  <si>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</si>
  <si>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</si>
  <si>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</si>
  <si>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</si>
  <si>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</si>
  <si>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</si>
  <si>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</si>
  <si>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</si>
  <si>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</si>
  <si>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</si>
  <si>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</si>
  <si>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</si>
  <si>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</si>
  <si>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</si>
  <si>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</si>
  <si>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</si>
  <si>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</si>
  <si>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</si>
  <si>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</si>
  <si>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</si>
  <si>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</si>
  <si>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</si>
  <si>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</si>
  <si>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</si>
  <si>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</si>
  <si>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</si>
  <si>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</si>
  <si>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</si>
  <si>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</si>
  <si>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</si>
  <si>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</si>
  <si>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</si>
  <si>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</si>
  <si>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</si>
  <si>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</si>
  <si>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</si>
  <si>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</si>
  <si>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</si>
  <si>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</si>
  <si>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</si>
  <si>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</si>
  <si>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</si>
  <si>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</si>
  <si>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</si>
  <si>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</si>
  <si>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</si>
  <si>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</si>
  <si>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</si>
  <si>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</si>
  <si>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</si>
  <si>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</si>
  <si>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</si>
  <si>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</si>
  <si>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</si>
  <si>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</si>
  <si>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</si>
  <si>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</si>
  <si>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</si>
  <si>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</si>
  <si>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</si>
  <si>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</si>
  <si>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</si>
  <si>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</si>
  <si>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</si>
  <si>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</si>
  <si>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</si>
  <si>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</si>
  <si>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</si>
  <si>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</si>
  <si>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</si>
  <si>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</si>
  <si>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</si>
  <si>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</si>
  <si>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</si>
  <si>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</si>
  <si>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</si>
  <si>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</si>
  <si>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</si>
  <si>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</si>
  <si>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</si>
  <si>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</si>
  <si>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</si>
  <si>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</si>
  <si>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</si>
  <si>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</si>
  <si>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</si>
  <si>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</si>
  <si>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</si>
  <si>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</si>
  <si>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</si>
  <si>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</si>
  <si>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</si>
  <si>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</si>
  <si>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</si>
  <si>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</si>
  <si>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</si>
  <si>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</si>
  <si>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</si>
  <si>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</si>
  <si>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</si>
  <si>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</si>
  <si>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не относится</t>
  </si>
  <si>
    <t>Цели</t>
  </si>
  <si>
    <t>Предложения по корректировке плана</t>
  </si>
  <si>
    <t>н/д</t>
  </si>
  <si>
    <t xml:space="preserve"> 2.2</t>
  </si>
  <si>
    <t xml:space="preserve"> 3.1</t>
  </si>
  <si>
    <t>4.6.</t>
  </si>
  <si>
    <t>Республика Башкортостан</t>
  </si>
  <si>
    <t>Сметный расчет</t>
  </si>
  <si>
    <t>нд</t>
  </si>
  <si>
    <t>Управление электросетевым имуществом РБ</t>
  </si>
  <si>
    <t>Повышение надежности электроснабжения потребителей</t>
  </si>
  <si>
    <t>от «05» мая 2016 г. №380</t>
  </si>
  <si>
    <t>Реконструкция линий электропередачи</t>
  </si>
  <si>
    <t>Реконструкция</t>
  </si>
  <si>
    <t>Увеличение эффективности инвестиционной деятельности</t>
  </si>
  <si>
    <t>Приведение объекта электрических сетей в рабочее состояние, обеспечивающее потребителя качественной электрической энергией и уменьшение аварийности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</si>
  <si>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</si>
  <si>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</si>
  <si>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ВЛ</t>
  </si>
  <si>
    <t>ж/б</t>
  </si>
  <si>
    <t>ГУП "РЭС"</t>
  </si>
  <si>
    <t>2025 год</t>
  </si>
  <si>
    <t>2024 год</t>
  </si>
  <si>
    <t>2023 год</t>
  </si>
  <si>
    <t>2022 год</t>
  </si>
  <si>
    <t xml:space="preserve">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
</t>
  </si>
  <si>
    <t>2021 год</t>
  </si>
  <si>
    <t>2022г.</t>
  </si>
  <si>
    <t>Планируемая дата начала 2022г.</t>
  </si>
  <si>
    <t>2022год</t>
  </si>
  <si>
    <t>2026 год</t>
  </si>
  <si>
    <t xml:space="preserve"> по состоянию на 01.01.2022 года </t>
  </si>
  <si>
    <t xml:space="preserve">по состоянию на 01.01.2023 года </t>
  </si>
  <si>
    <t>Факт 2021 года</t>
  </si>
  <si>
    <t xml:space="preserve"> </t>
  </si>
  <si>
    <t>Приложение № 2</t>
  </si>
  <si>
    <t>Утверждено приказом № 421 от 4 августа 2020 г. Минстроя РФ</t>
  </si>
  <si>
    <t>СОГЛАСОВАНО:</t>
  </si>
  <si>
    <t>УТВЕРЖДАЮ:</t>
  </si>
  <si>
    <t xml:space="preserve">Наименование редакции сметных нормативов  </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</si>
  <si>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</si>
  <si>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Наименование программного продукта</t>
  </si>
  <si>
    <t>(наименование стройки)</t>
  </si>
  <si>
    <t>(наименование объекта капитального строительства)</t>
  </si>
  <si>
    <t xml:space="preserve">ЛОКАЛЬНЫЙ СМЕТНЫЙ РАСЧЕТ (СМЕТА) № </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</si>
  <si>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</si>
  <si>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</si>
  <si>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</si>
  <si>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</si>
  <si>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</si>
  <si>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</si>
  <si>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</si>
  <si>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</si>
  <si>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</si>
  <si>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</si>
  <si>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</si>
  <si>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</si>
  <si>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</si>
  <si>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</si>
  <si>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чел.час.</t>
  </si>
  <si>
    <t>оборудования</t>
  </si>
  <si>
    <t>Нормативные затраты труда машинистов</t>
  </si>
  <si>
    <t>прочих затрат</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</si>
  <si>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</si>
  <si>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</si>
  <si>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</si>
  <si>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</si>
  <si>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</si>
  <si>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</si>
  <si>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</si>
  <si>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</si>
  <si>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</si>
  <si>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</si>
  <si>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</si>
  <si>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</si>
  <si>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ТЕР33-04-042-01</t>
  </si>
  <si>
    <t>Демонтаж опор ВЛ 0,38-10 кВ: без приставок одностоечных</t>
  </si>
  <si>
    <t>1 опора</t>
  </si>
  <si>
    <t>ОТ</t>
  </si>
  <si>
    <t>ЭМ</t>
  </si>
  <si>
    <t>в т.ч. ОТм</t>
  </si>
  <si>
    <t>ЗТ</t>
  </si>
  <si>
    <t>чел.-ч</t>
  </si>
  <si>
    <t>ЗТм</t>
  </si>
  <si>
    <t>Итого по расценке</t>
  </si>
  <si>
    <t>ФОТ</t>
  </si>
  <si>
    <t>Приказ Минстроя России № 812/пр от 21.12.2020 Прил. п.27</t>
  </si>
  <si>
    <t>НР Линии электропередачи</t>
  </si>
  <si>
    <t>%</t>
  </si>
  <si>
    <t>Приказ Минстроя России № 774/пр от 11.12.2020 Прил. п.27</t>
  </si>
  <si>
    <t>СП Линии электропередачи</t>
  </si>
  <si>
    <t>Всего по позиции</t>
  </si>
  <si>
    <t>ТЕР33-04-042-02</t>
  </si>
  <si>
    <t>Демонтаж опор ВЛ 0,38-10 кВ: без приставок одностоечных с подкосом</t>
  </si>
  <si>
    <t>М</t>
  </si>
  <si>
    <t>ТЕР33-04-016-02</t>
  </si>
  <si>
    <t>Развозка конструкций и материалов опор ВЛ 0,38-10 кВ по трассе: одностоечных железобетонных опор</t>
  </si>
  <si>
    <t>ТЕР33-04-016-05</t>
  </si>
  <si>
    <t>Развозка конструкций и материалов опор ВЛ 0,38-10 кВ по трассе: материалов оснастки одностоечных опор</t>
  </si>
  <si>
    <t>ТЕР33-04-016-06</t>
  </si>
  <si>
    <t>Развозка конструкций и материалов опор ВЛ 0,38-10 кВ по трассе: материалов оснастки сложных опор</t>
  </si>
  <si>
    <t>ТЕР33-04-003-01</t>
  </si>
  <si>
    <t>Установка железобетонных опор ВЛ 0,38; 6-10 кВ с траверсами без приставок: одностоечных</t>
  </si>
  <si>
    <t>ТЕР33-04-003-02</t>
  </si>
  <si>
    <t>Установка железобетонных опор ВЛ 0,38; 6-10 кВ с траверсами без приставок: одностоечных с одним подкосом</t>
  </si>
  <si>
    <t>ТЕР33-04-015-01</t>
  </si>
  <si>
    <t>Устройство заземления опор ВЛ и подстанций</t>
  </si>
  <si>
    <t>10 м шин заземления</t>
  </si>
  <si>
    <t>ТССЦпг01-01-01-003</t>
  </si>
  <si>
    <t>Погрузочные работы при автомобильных перевозках: изделий из сборного железобетона, бетона, керамзитобетона массой до 3 т</t>
  </si>
  <si>
    <t>1 т груза</t>
  </si>
  <si>
    <t>НР Погрузо-разгрузочные работы</t>
  </si>
  <si>
    <t>СП Погрузо-разгрузочные работы</t>
  </si>
  <si>
    <t>ТССЦпг03-01-01-060</t>
  </si>
  <si>
    <t>Перевозка бетонных и ж/б изделий, стеновых и перегородочных материалов (кирпич, блоки, камни, плиты и панели), лесоматериалов круглых и пиломатериалов автомобилями бортовыми грузоподъемностью до 15 т, на расстояние до 60 км I класс груза</t>
  </si>
  <si>
    <t>(Перевозка грузов автотранспортом)</t>
  </si>
  <si>
    <t>ТССЦпг01-01-02-003</t>
  </si>
  <si>
    <t>Разгрузочные работы при автомобильных перевозках: изделий из сборного железобетона, бетона, керамзитобетона массой до 3 т</t>
  </si>
  <si>
    <t>1000 м</t>
  </si>
  <si>
    <t>(Материалы)</t>
  </si>
  <si>
    <t>шт.</t>
  </si>
  <si>
    <t>т</t>
  </si>
  <si>
    <t>(Линии электропередачи)</t>
  </si>
  <si>
    <t>ТССЦ-101-2063</t>
  </si>
  <si>
    <t>Болты с гайками и шайбами оцинкованные, диаметр: 20 мм</t>
  </si>
  <si>
    <t>кг</t>
  </si>
  <si>
    <t>Прайс</t>
  </si>
  <si>
    <t>Лента бандажная стальная COT37 19 мм x 0,75 мм x 25 м</t>
  </si>
  <si>
    <t>м</t>
  </si>
  <si>
    <t>ТССЦ-111-3170</t>
  </si>
  <si>
    <t>Скрепа размером 20 мм NC20 (СИП)</t>
  </si>
  <si>
    <t>100 шт.</t>
  </si>
  <si>
    <t>Зажим соединительный плашечный 2 болта SL37.2</t>
  </si>
  <si>
    <t>ТЕРм08-02-144-05</t>
  </si>
  <si>
    <t>Присоединение к зажимам жил проводов или кабелей сечением: до 70 мм2</t>
  </si>
  <si>
    <t>Приказ Минстроя России № 812/пр от 21.12.2020 Прил. п.49.3</t>
  </si>
  <si>
    <t>НР Электротехнические установки на других объектах</t>
  </si>
  <si>
    <t>Приказ Минстроя России № 774/пр от 11.12.2020 Прил. п.49.3</t>
  </si>
  <si>
    <t>СП Электротехнические установки на других объектах</t>
  </si>
  <si>
    <t>1 измерение</t>
  </si>
  <si>
    <t>Приказ Минстроя России № 812/пр от 21.12.2020 Прил. п.83</t>
  </si>
  <si>
    <t>НР Пусконаладочные работы: 'вхолостую' - 80%, 'под нагрузкой' - 20%</t>
  </si>
  <si>
    <t>Приказ Минстроя России № 774/пр от 11.12.2020 Прил. п.83</t>
  </si>
  <si>
    <t>СП Пусконаладочные работы: 'вхолостую' - 80%, 'под нагрузкой' - 20%</t>
  </si>
  <si>
    <t>ТЕРп01-11-010-01</t>
  </si>
  <si>
    <t>Измерение сопротивления растеканию тока: заземлителя</t>
  </si>
  <si>
    <t>ТЕРп01-11-011-01</t>
  </si>
  <si>
    <t>Проверка наличия цепи между заземлителями и заземленными элементами</t>
  </si>
  <si>
    <t>100 точек</t>
  </si>
  <si>
    <t>Итоги по смете:</t>
  </si>
  <si>
    <t xml:space="preserve">     Итого прямые затраты (справочно)</t>
  </si>
  <si>
    <t xml:space="preserve">               Оплата труда рабочих</t>
  </si>
  <si>
    <t xml:space="preserve">               Эксплуатация машин</t>
  </si>
  <si>
    <t xml:space="preserve">               Материалы</t>
  </si>
  <si>
    <t xml:space="preserve">     Строительные работы</t>
  </si>
  <si>
    <t xml:space="preserve">          Строительные работы</t>
  </si>
  <si>
    <t xml:space="preserve">                    оплата труда</t>
  </si>
  <si>
    <t xml:space="preserve">                    эксплуатация машин и механизмов</t>
  </si>
  <si>
    <t xml:space="preserve">                    материалы</t>
  </si>
  <si>
    <t xml:space="preserve">                    накладные расходы</t>
  </si>
  <si>
    <t xml:space="preserve">                    сметная прибыль</t>
  </si>
  <si>
    <t xml:space="preserve">     Монтажные работы</t>
  </si>
  <si>
    <t xml:space="preserve">               оплата труда</t>
  </si>
  <si>
    <t xml:space="preserve">               материалы</t>
  </si>
  <si>
    <t xml:space="preserve">               накладные расходы</t>
  </si>
  <si>
    <t xml:space="preserve">               сметная прибыль</t>
  </si>
  <si>
    <t xml:space="preserve">     Прочие затраты</t>
  </si>
  <si>
    <t xml:space="preserve">          Пусконаладочные работы</t>
  </si>
  <si>
    <t xml:space="preserve">     Итого</t>
  </si>
  <si>
    <t xml:space="preserve">     Итого ФОТ (справочно)</t>
  </si>
  <si>
    <t xml:space="preserve">     Итого накладные расходы (справочно)</t>
  </si>
  <si>
    <t xml:space="preserve">     Итого сметная прибыль (справочно)</t>
  </si>
  <si>
    <t xml:space="preserve">     Итого СМР для расчета лимитированных затрат</t>
  </si>
  <si>
    <t xml:space="preserve">     Непредвиденные затраты 3%</t>
  </si>
  <si>
    <t xml:space="preserve">     Итого с непредвиденными</t>
  </si>
  <si>
    <t xml:space="preserve">     НДС 20%</t>
  </si>
  <si>
    <t xml:space="preserve">  ВСЕГО по смете</t>
  </si>
  <si>
    <t>Составил:</t>
  </si>
  <si>
    <t>[должность, подпись (инициалы, фамилия)]</t>
  </si>
  <si>
    <t>Проверил:</t>
  </si>
  <si>
    <t>Год раскрытия информации:  2022 год</t>
  </si>
  <si>
    <t>2022</t>
  </si>
  <si>
    <t>L_ 2022_1221_Ц_2</t>
  </si>
  <si>
    <t>III</t>
  </si>
  <si>
    <t>Сметная стоимость проекта в ценах  2022 года с НДС, млн. руб.</t>
  </si>
  <si>
    <t>объем заключенного договора в ценах 2022 года с НДС, млн. руб.</t>
  </si>
  <si>
    <t>"_____" ________________ 2022 года</t>
  </si>
  <si>
    <t>"ГРАНД-Смета 2021"</t>
  </si>
  <si>
    <t>Приказ от 04.08.2020 № 421/пр прил.10 табл.1 п.4</t>
  </si>
  <si>
    <t xml:space="preserve">          в том числе:</t>
  </si>
  <si>
    <t xml:space="preserve">                    в том числе оплата труда машинистов (Отм)</t>
  </si>
  <si>
    <t xml:space="preserve">               в том числе:</t>
  </si>
  <si>
    <t xml:space="preserve">                         в том числе оплата труда машинистов (ОТм)</t>
  </si>
  <si>
    <t>Объем=1+2</t>
  </si>
  <si>
    <t>Цена=3096,72/25/1,2/5,47</t>
  </si>
  <si>
    <t>Объем=2 / 100</t>
  </si>
  <si>
    <t>Объем=1 / 100</t>
  </si>
  <si>
    <t>Приказ от 04.08.2020 № 421/пр прил.10 табл.4 п.4</t>
  </si>
  <si>
    <t>Цена=218,4/1,2/5,47</t>
  </si>
  <si>
    <t>Цена=1500/1,2/5,47</t>
  </si>
  <si>
    <t xml:space="preserve">          Транспортные расходы (перевозка), относимые на стоимость строительных работ</t>
  </si>
  <si>
    <t xml:space="preserve">     Проектно-изыскательские работы 6% </t>
  </si>
  <si>
    <t xml:space="preserve">Реконструкция и вынос ВЛ-10кВ Ф-87-8 ПС «Шакша» «Внутриплощадочные сети электроснабжения ВЛ-10кВ, литера 2, РБ000020381202» с переустройством в КЛ-10кВ (Инв. 00-002683) в мкрн. Шакша
</t>
  </si>
  <si>
    <t>Микрорайон Индустриальный Парк, Кирилловский сельсовет, Уфимский район, Республика Башкортостан</t>
  </si>
  <si>
    <t>Кабель АПвБВнг(А)-LS-10 3х120/16 -1280м</t>
  </si>
  <si>
    <t>КЛ-10 кВ</t>
  </si>
  <si>
    <t>Двухцепная</t>
  </si>
  <si>
    <t>АС-70</t>
  </si>
  <si>
    <t xml:space="preserve">Кабель АПвБВнг(А)-LS-10 3х120/16 </t>
  </si>
  <si>
    <t>КЛ</t>
  </si>
  <si>
    <t>Траншея 
ГНБ</t>
  </si>
  <si>
    <t>Реконструкция и вынос ВЛ-10кВ  с переустройством в КЛ-10кВ</t>
  </si>
  <si>
    <t xml:space="preserve">Реконструкция и вынос ВЛ-10кВ Ф-87-8 ПС «Шакша» «Внутриплощадочные сети электроснабжения ВЛ-10кВ, литера 2, РБ000020381202» с переустройством в КЛ-10кВ (Инв. 00-002683) в мкрн. Шакша </t>
  </si>
  <si>
    <t>ЛЭП-10 кВ</t>
  </si>
  <si>
    <t>(1143,38)</t>
  </si>
  <si>
    <t>(121,43)</t>
  </si>
  <si>
    <t>(9,81)</t>
  </si>
  <si>
    <t>(746,44)</t>
  </si>
  <si>
    <t>(3,59)</t>
  </si>
  <si>
    <t>(1,24)</t>
  </si>
  <si>
    <t>Раздел 1. Строительство ВЛЗ-10кВ</t>
  </si>
  <si>
    <t>Производство работ осуществляется в охранной зоне действующей воздушной линии электропередачи, вблизи объектов, находящихся под напряжением, внутри объектов капитального строительства, внутренняя проводка в которых не обесточена, если это приведет к ограничению действий рабочих в соответствии с требованиями техники безопасности ОЗП=1,2; ЭМ=1,2; ЗПМ=1,2; ТЗ=1,2; ТЗМ=1,2</t>
  </si>
  <si>
    <t>ТЕР33-04-009-06
Демонтаж</t>
  </si>
  <si>
    <t>Подвеска проводов ВЛ 6-10 кВ в населенной местности сечением: свыше 35 мм2 с помощью механизмов</t>
  </si>
  <si>
    <t>1 км линии (3 провода) при 10 опорах</t>
  </si>
  <si>
    <t>Объем=300/1000</t>
  </si>
  <si>
    <t>Приказ от 04.09.2019 № 507/пр табл.2 п.5</t>
  </si>
  <si>
    <t>Демонтаж (разборка) сетей инженерно-технического обеспечения ОЗП=0,6; ЭМ=0,6 к расх.; ЗПМ=0,6; МАТ=0 к расх.; ТЗ=0,6; ТЗМ=0,6</t>
  </si>
  <si>
    <t>ТЕР33-04-009-06</t>
  </si>
  <si>
    <t>Объем=10/1000</t>
  </si>
  <si>
    <t>ТЕР33-03-004-02</t>
  </si>
  <si>
    <t>Забивка вертикальных заземлителей вручную на глубину до 3 м</t>
  </si>
  <si>
    <t>1 заземлитель</t>
  </si>
  <si>
    <t>ТССЦ-204-0107</t>
  </si>
  <si>
    <t>Горячекатанная арматурная сталь класса А500 С, диаметром: 18 мм</t>
  </si>
  <si>
    <t>Объем=((2,5*2)*2)/1000</t>
  </si>
  <si>
    <t>Объем=1125*(3+6+1)/1000</t>
  </si>
  <si>
    <t>Объем=(3*2*2) / 100</t>
  </si>
  <si>
    <t>ТЕР33-04-030-01</t>
  </si>
  <si>
    <t>Установка разрядников: с помощью механизмов (ОПН)</t>
  </si>
  <si>
    <t>1 компл.</t>
  </si>
  <si>
    <t>ТЕР33-04-030-03</t>
  </si>
  <si>
    <t>Установка разъединителей: с помощью механизмов</t>
  </si>
  <si>
    <t>Заземление разъединителя</t>
  </si>
  <si>
    <t>ТЕР01-02-057-02</t>
  </si>
  <si>
    <t>Разработка грунта вручную в траншеях глубиной до 2 м без креплений с откосами, группа грунтов: 2</t>
  </si>
  <si>
    <t>100 м3 грунта</t>
  </si>
  <si>
    <t>Объем=(0,3*0,7*25) / 100</t>
  </si>
  <si>
    <t>Приказ № 812/пр от 21.12.2020 Прил. п.1.2</t>
  </si>
  <si>
    <t>НР Земляные работы, выполняемые ручным способом</t>
  </si>
  <si>
    <t>Приказ № 774/пр от 11.12.2020 Прил. п.1.2</t>
  </si>
  <si>
    <t>СП Земляные работы, выполняемые ручным способом</t>
  </si>
  <si>
    <t>Объем=25/10</t>
  </si>
  <si>
    <t>ТЕР01-02-061-01</t>
  </si>
  <si>
    <t>Засыпка вручную траншей, пазух котлованов и ям, группа грунтов: 1</t>
  </si>
  <si>
    <t>Итого по разделу 1 Строительство ВЛЗ-10кВ</t>
  </si>
  <si>
    <t>Раздел 2. Материалы ВЛЗ-10кВ</t>
  </si>
  <si>
    <t>502-0860</t>
  </si>
  <si>
    <t>Провода самонесущие изолированные для воздушных линий электропередачи с алюминиевыми жилами марки: СИП-3 1х70-20</t>
  </si>
  <si>
    <t>Объем=(10*3*1.045) / 1000</t>
  </si>
  <si>
    <t>ТССЦ-403-2127</t>
  </si>
  <si>
    <t>Стойка опоры: СВ 110-3,5 /бетон В30 (М400), объем 0,45 м3, расход ар-ры 66,8 кг/ (серия 3.407.1-143 вып.7)</t>
  </si>
  <si>
    <t>Объем=0,312*2</t>
  </si>
  <si>
    <t>П-1 шт</t>
  </si>
  <si>
    <t>Оголовье ОГs54</t>
  </si>
  <si>
    <t>Цена=5471/1,2/5,47</t>
  </si>
  <si>
    <t>509-5892</t>
  </si>
  <si>
    <t>Зажим: плашечный соединительный ПА 2-2</t>
  </si>
  <si>
    <t>Кожух защитный SP15 MAX 150 мм2</t>
  </si>
  <si>
    <t>Цена=90,51/1,2/5,47</t>
  </si>
  <si>
    <t>ТССЦ-110-0318</t>
  </si>
  <si>
    <t>Изоляторы линейные штыревые высоковольтные ШФ 20-Г</t>
  </si>
  <si>
    <t>ТССЦ-509-0044</t>
  </si>
  <si>
    <t>Колпачки: изолирующие</t>
  </si>
  <si>
    <t>Объем=3 / 100</t>
  </si>
  <si>
    <t>Вязка спиральная SO</t>
  </si>
  <si>
    <t>Цена=1272/6/1,2/5,47</t>
  </si>
  <si>
    <t>А-1 шт.</t>
  </si>
  <si>
    <t>Траверса ТМ-73</t>
  </si>
  <si>
    <t>Цена=6440/1,2/5,47</t>
  </si>
  <si>
    <t>Траверса ТМs60</t>
  </si>
  <si>
    <t>Цена=1400/1,2/5,47</t>
  </si>
  <si>
    <t>Накладка ОГ-52</t>
  </si>
  <si>
    <t>Цена=630/1,2/5,47</t>
  </si>
  <si>
    <t>Хомут Х-51</t>
  </si>
  <si>
    <t>Цена=295/1,2/5,47</t>
  </si>
  <si>
    <t>Узел крепления У-52</t>
  </si>
  <si>
    <t>Цена=1680/1,2/5,47</t>
  </si>
  <si>
    <t>Заземляющий проводник ЗП-21 (25.0001) 1м</t>
  </si>
  <si>
    <t>Цена=240/1,2/5,47</t>
  </si>
  <si>
    <t>Скоба СК-7-1а</t>
  </si>
  <si>
    <t>Цена=294/1,2/5,47</t>
  </si>
  <si>
    <t>ТССЦ-110-0345
Применительно</t>
  </si>
  <si>
    <t>Изоляторы линейные подвесные стеклянные ПСД-70Е   (ПС-70Е)</t>
  </si>
  <si>
    <t>ТССЦ-509-5834</t>
  </si>
  <si>
    <t>Зажим натяжной: болтовый НБ-2-6А</t>
  </si>
  <si>
    <t>ТССЦ-509-1719</t>
  </si>
  <si>
    <t>Серьга СРС-7-16</t>
  </si>
  <si>
    <t>509-1771</t>
  </si>
  <si>
    <t>Ушко: однолапчатое У1-7-16</t>
  </si>
  <si>
    <t>ТССЦ-110-0316</t>
  </si>
  <si>
    <t>Звено промежуточное: трехлапчатое ПРТ-7-1</t>
  </si>
  <si>
    <t>Заземление  разъединителя</t>
  </si>
  <si>
    <t>ТССЦ-204-0006</t>
  </si>
  <si>
    <t>Горячекатаная арматурная сталь гладкая класса А-I, диаметром: 16-18 мм</t>
  </si>
  <si>
    <t>101-3721</t>
  </si>
  <si>
    <t>Сталь полосовая: 50х4 мм, марка Ст3сп</t>
  </si>
  <si>
    <t>Объем=1,57*(25)/1000</t>
  </si>
  <si>
    <t>Для установки РЛНД</t>
  </si>
  <si>
    <t>ТССЦ-111-0190</t>
  </si>
  <si>
    <t>Кронштейн РА-1 для установки разъединителя (тип РЛНД) на воздушных ЛЭП 6-10 кВ</t>
  </si>
  <si>
    <t>ТССЦ-111-0191</t>
  </si>
  <si>
    <t>Кронштейн РА-2 для установки разъединителя (тип РЛНД) на воздушных ЛЭП 6-10 кВ</t>
  </si>
  <si>
    <t>Вал привода РА-7 (3.407.1-143.8)  масса 13,5 кг</t>
  </si>
  <si>
    <t>Цена=2660/1,2/5,47</t>
  </si>
  <si>
    <t>ТССЦ-111-0193</t>
  </si>
  <si>
    <t>Кронштейн РА-5 для присоединения неизолированных проводов к линейным разъединителям (тип РДЗ, РЛНД) на воздушных ЛЭП 6-10 кВ</t>
  </si>
  <si>
    <t>Хомут Х-7 (3.407.1-143.8) масса 0,7 кг</t>
  </si>
  <si>
    <t>Цена=183/1,2/5,47</t>
  </si>
  <si>
    <t>Хомут Х8 (3.503.9-80) масса 0,8 кг</t>
  </si>
  <si>
    <t>Цена=259/1,2/5,47</t>
  </si>
  <si>
    <t>Заземляющий проводник ЗП-1 (1,0м) (27.0002)</t>
  </si>
  <si>
    <t>Цена=367/1,2/5,47</t>
  </si>
  <si>
    <t>509-5952</t>
  </si>
  <si>
    <t>Зажим аппаратный прессуемый: А2А-70-2</t>
  </si>
  <si>
    <t>Объем=6 / 100</t>
  </si>
  <si>
    <t>Зажим плашечный ПС-2-1А масса 0,22кг</t>
  </si>
  <si>
    <t>Цена=137/1,2/5,47</t>
  </si>
  <si>
    <t>Объем=6 / 1000</t>
  </si>
  <si>
    <t>Соединение КЛ и СИП</t>
  </si>
  <si>
    <t>Кронштейн для ОПН SH701</t>
  </si>
  <si>
    <t>Болтовой кабельный наконечник со срывной головкой SAL3.27 95-185</t>
  </si>
  <si>
    <t>Цена=810/1,2/5,47</t>
  </si>
  <si>
    <t>Зажим соединительный плашечный SL4.26 Al/Cu 16-120мм2 / Al/Cu16-120 мм</t>
  </si>
  <si>
    <t>Цена=370/1,2/5,47</t>
  </si>
  <si>
    <t>ТЕРм08-02-165-07</t>
  </si>
  <si>
    <t>Муфта концевая для 3-жильного кабеля напряжением: до 10 кВ, сечение одной жилы до 120 мм2</t>
  </si>
  <si>
    <t>1 шт.</t>
  </si>
  <si>
    <t>Муфта кабельная концевая 3ПКВТп-10-70/120 нг-LS</t>
  </si>
  <si>
    <t>(Электротехнические установки на других объектах)</t>
  </si>
  <si>
    <t>Цена=6100/1,2/5.47</t>
  </si>
  <si>
    <t>Фиксатор дистанционный SO75.100</t>
  </si>
  <si>
    <t>Объем=20 * 2</t>
  </si>
  <si>
    <t>Объем=11 / 100 * 2</t>
  </si>
  <si>
    <t>ТЕРм08-02-147-11</t>
  </si>
  <si>
    <t>Кабель до 35 кВ по установленным конструкциям и лоткам с креплением по всей длине, масса 1 м кабеля: до 2 кг</t>
  </si>
  <si>
    <t>100 м кабеля</t>
  </si>
  <si>
    <t>Объем=(9*2) / 100</t>
  </si>
  <si>
    <t>ТЕРм08-02-144-06</t>
  </si>
  <si>
    <t>Присоединение к зажимам жил проводов или кабелей сечением: до 150 мм2</t>
  </si>
  <si>
    <t>Объем=(3*2) / 100</t>
  </si>
  <si>
    <t>Итого по разделу 2 Материалы ВЛЗ-10кВ</t>
  </si>
  <si>
    <t>Раздел 3. Оборудование ВЛЗ-10кВ</t>
  </si>
  <si>
    <t>Ограничитель перенапряжений ОПН-П-10/12/10/550 УХЛ1</t>
  </si>
  <si>
    <t>Цена=7474/1,2/5,81</t>
  </si>
  <si>
    <t>Приказ от 04.08.2020 № 421/пр п.91</t>
  </si>
  <si>
    <t>Транспортные затраты, в случае невозможности их определения на основании расчета или по результатам конъюнктурного анализа (от отпускной цены оборудования) - до 3% ПЗ=1,03 (ОЗП=1,03; ЭМ=1,03; МАТ=1,03)</t>
  </si>
  <si>
    <t>Приказ от 04.08.2020 № 421/пр п.92в</t>
  </si>
  <si>
    <t>Заготовительно-складские расходы для оборудования - 1,2% ПЗ=1,2% (ОЗП=1,2%; ЭМ=1,2%; МАТ=1,2%)</t>
  </si>
  <si>
    <t>78
О</t>
  </si>
  <si>
    <t>Разъединитель РЛНД 1-10/630 УХЛ1 с приводом ПРНЗ-10</t>
  </si>
  <si>
    <t>(Оборудование)</t>
  </si>
  <si>
    <t>Цена=24000/1,2/5,81</t>
  </si>
  <si>
    <t>Итого по разделу 3 Оборудование ВЛЗ-10кВ</t>
  </si>
  <si>
    <t>Раздел 4. Испытания ВЛЗ-10кВ</t>
  </si>
  <si>
    <t>Производство работ осуществляется в действующих электроустановках (в трансформаторных и распределительных подстанциях, в электропомещениях (щитовые, пультовые, подстанции, реакторные, РУ и пункты, кабельные шахты, тоннели и каналы, кабельные полуэтажи) с действующим электрооборудованием или кабельными линиями под напряжением), с оформлением при этом наряда-допуска или распоряжения ОЗП=1,3; ЭМ=1,3; ЗПМ=1,3; ТЗ=1,3; ТЗМ=1,3</t>
  </si>
  <si>
    <t>ТЕРп01-11-027-01</t>
  </si>
  <si>
    <t>Измерение токов утечки: или пробивного напряжения разрядника (ОПН)</t>
  </si>
  <si>
    <t>ТЕРп01-03-005-01</t>
  </si>
  <si>
    <t>Разъединитель трехполюсный напряжением: до 20 кВ</t>
  </si>
  <si>
    <t>Итого по разделу 4 Испытания ВЛЗ-10кВ</t>
  </si>
  <si>
    <t>Раздел 5. Строительство КЛ</t>
  </si>
  <si>
    <t>в траншее</t>
  </si>
  <si>
    <t>ТЕР01-01-004-05</t>
  </si>
  <si>
    <t>Разработка грунта в отвал экскаваторами «драглайн» или «обратная лопата» с ковшом вместимостью: 0,25 м3, группа грунтов 2</t>
  </si>
  <si>
    <t>1000 м3 грунта</t>
  </si>
  <si>
    <t>Объем=0,6*0,9*530/1000</t>
  </si>
  <si>
    <t>Приказ № 812/пр от 21.12.2020 Прил. п.1.1</t>
  </si>
  <si>
    <t>НР Земляные работы, выполняемые механизированным способом</t>
  </si>
  <si>
    <t>Приказ № 774/пр от 11.12.2020 Прил. п.1.1</t>
  </si>
  <si>
    <t>СП Земляные работы, выполняемые механизированным способом</t>
  </si>
  <si>
    <t>Объем=0,6*0,9*4/100</t>
  </si>
  <si>
    <t>ТЕР01-01-016-02</t>
  </si>
  <si>
    <t>Работа на отвале, группа грунтов: 2-3</t>
  </si>
  <si>
    <t>Объем=(0,6*0,9*534) / 1000</t>
  </si>
  <si>
    <t>ТЕРм08-02-142-01</t>
  </si>
  <si>
    <t>Устройство постели при одном кабеле в траншее</t>
  </si>
  <si>
    <t>Объем=534/100</t>
  </si>
  <si>
    <t>ТЕРм08-02-142-02</t>
  </si>
  <si>
    <t>На каждый последующий кабель добавлять к расценке 08-02-142-01</t>
  </si>
  <si>
    <t>ТЕР01-02-061-02</t>
  </si>
  <si>
    <t>Засыпка вручную траншей, пазух котлованов и ям, группа грунтов: 2 (1сл. песок)</t>
  </si>
  <si>
    <t>Объем=0,6*0,1*534/100</t>
  </si>
  <si>
    <t>ТЕРм08-02-141-05</t>
  </si>
  <si>
    <t>Кабель до 35 кВ в готовых траншеях без покрытий, масса 1 м: до 9 кг</t>
  </si>
  <si>
    <t>Объем=(631*2) / 100</t>
  </si>
  <si>
    <t>ТЕРм08-02-167-08</t>
  </si>
  <si>
    <t>Муфта соединительная  для 3-4-жильного кабеля напряжением: до 10 кВ, сечение жил до 120 мм2</t>
  </si>
  <si>
    <t>ТЕРм08-02-143-01</t>
  </si>
  <si>
    <t>Покрытие кабеля, проложенного в траншее: кирпичом одного кабеля</t>
  </si>
  <si>
    <t>ТЕРм08-02-143-02</t>
  </si>
  <si>
    <t>Покрытие кабеля, проложенного в траншее: кирпичом каждого последующего</t>
  </si>
  <si>
    <t>Засыпка вручную траншей, пазух котлованов и ям, группа грунтов: 2 (ПГС)</t>
  </si>
  <si>
    <t>Объем=0,6*0,8*4/100</t>
  </si>
  <si>
    <t>ТЕР01-01-034-02</t>
  </si>
  <si>
    <t>Засыпка траншей и котлованов с перемещением грунта до 5 м бульдозерами мощностью: 96 кВт (130 л.с.), группа грунтов 2</t>
  </si>
  <si>
    <t>Объем=(0,6*0,8*530) / 1000</t>
  </si>
  <si>
    <t>ТЕР01-01-036-02</t>
  </si>
  <si>
    <t>Планировка площадей бульдозерами мощностью: 79 кВт (108 л.с.)</t>
  </si>
  <si>
    <t>1000 м2 спланированной поверхности за 1 проход бульдозера</t>
  </si>
  <si>
    <t>Объем=1,5*534/1000</t>
  </si>
  <si>
    <t>ТЕРм08-02-177-01</t>
  </si>
  <si>
    <t>Указатель месторасположения трассы кабелей, проложенных в земле</t>
  </si>
  <si>
    <t>ТССЦпг03-21-01-050</t>
  </si>
  <si>
    <t>Перевозка грузов автомобилями-самосвалами грузоподъемностью 10 т, работающих вне карьера, на расстояние: до 50 км I класс груза</t>
  </si>
  <si>
    <t>Объем=5,9*534*2/1000</t>
  </si>
  <si>
    <t>ТЕР01-02-005-01</t>
  </si>
  <si>
    <t>Уплотнение грунта пневматическими трамбовками, группа грунтов: 1-2</t>
  </si>
  <si>
    <t>100 м3 уплотненного грунта</t>
  </si>
  <si>
    <t>Объем=534*1,5*0,1/100</t>
  </si>
  <si>
    <t>ГНБ</t>
  </si>
  <si>
    <t>ТЕР04-01-074-01</t>
  </si>
  <si>
    <t>Монтаж машины горизонтального бурения прессово-шнекового типа РВА</t>
  </si>
  <si>
    <t>1 машина</t>
  </si>
  <si>
    <t>Приказ № 812/пр от 21.12.2020 Прил. п.4</t>
  </si>
  <si>
    <t>НР Скважины</t>
  </si>
  <si>
    <t>Приказ № 774/пр от 11.12.2020 Прил. п.4</t>
  </si>
  <si>
    <t>СП Скважины</t>
  </si>
  <si>
    <t>ТЕР04-01-075-01</t>
  </si>
  <si>
    <t>Демонтаж машины горизонтального бурения прессово-шнекового типа РВА</t>
  </si>
  <si>
    <t>ТЕР04-01-064-01</t>
  </si>
  <si>
    <t>Устройство лучевых дренажных скважин длиной до 130 м установкой УЛБ-130</t>
  </si>
  <si>
    <t>1 м луча</t>
  </si>
  <si>
    <t>Объем=16*2</t>
  </si>
  <si>
    <t>ТЕР04-01-077-09
Применительно</t>
  </si>
  <si>
    <t>Бурение с предварительным расширением скважины длиной 50 м машиной горизонтального бурения прессово-шнековой с усилием продавливания 203 ТС (2000кН) фирмы SHMIDT, KRANZ-GRUPPE трехступенчатым методом с одновременным продавливанием отрезков (длиной по 4 м), сваренных между собой стальных трубопроводов диаметром: 325 мм</t>
  </si>
  <si>
    <t>100 м бурения скважины</t>
  </si>
  <si>
    <t>Объем=(16*2) / 100</t>
  </si>
  <si>
    <t>ТЕРм08-02-412-06</t>
  </si>
  <si>
    <t>Затягивание провода в проложенные трубы и металлические рукава первого одножильного или многожильного в общей оплетке, суммарное сечение: до 120 мм2</t>
  </si>
  <si>
    <t>100 м</t>
  </si>
  <si>
    <t>Объем=16 / 100</t>
  </si>
  <si>
    <t>ТЕРм08-02-412-12</t>
  </si>
  <si>
    <t>Затягивание провода в проложенные трубы и металлические рукава каждого последующего одножильного или многожильного в общей оплетке, суммарное сечение: до 120 мм2</t>
  </si>
  <si>
    <t>присоединение к сущ. кл</t>
  </si>
  <si>
    <t>ТЕРм08-02-147-11
Демонтаж</t>
  </si>
  <si>
    <t>Муфта соединительная для 3-4-жильного кабеля напряжением: до 10 кВ, сечение жил до 120 мм2</t>
  </si>
  <si>
    <t>Итого по разделу 5 Строительство КЛ</t>
  </si>
  <si>
    <t>Раздел 6. Материалы КЛ</t>
  </si>
  <si>
    <t>Кабель АПвБВнг(А)-LS-10 3х120/16</t>
  </si>
  <si>
    <t>Объем=640*2</t>
  </si>
  <si>
    <t>Цена=2019/1,2/3,31</t>
  </si>
  <si>
    <t>Муфта кабельная соединительная 3СТп-10-70/120</t>
  </si>
  <si>
    <t>Объем=2+1</t>
  </si>
  <si>
    <t>Цена=9000/1,2/3,31</t>
  </si>
  <si>
    <t>Муфта кабельная концевая 3ПСТп-10-70/120</t>
  </si>
  <si>
    <t>Цена=5559/1,2/3,31</t>
  </si>
  <si>
    <t>Лоток неперфорированный металлический 100х100х3000-0.7 мм</t>
  </si>
  <si>
    <t>Цена=4000/1,2/3,31</t>
  </si>
  <si>
    <t>408-0123</t>
  </si>
  <si>
    <t>Песок природный для строительных: работ средний с крупностью зерен размером свыше 5 мм - до 5% по массе</t>
  </si>
  <si>
    <t>м3</t>
  </si>
  <si>
    <t>ТССЦ-404-0006</t>
  </si>
  <si>
    <t>Кирпич керамический одинарный, размером 250х120х65 мм, марка: 125</t>
  </si>
  <si>
    <t>1000 шт.</t>
  </si>
  <si>
    <t>Объем=12,34*534*2*1,5/1000</t>
  </si>
  <si>
    <t>ТССЦ-408-0200</t>
  </si>
  <si>
    <t>Смесь песчано-гравийная природная</t>
  </si>
  <si>
    <t>ТССЦ-103-2783</t>
  </si>
  <si>
    <t>Трубы защитные полимерные термостойкие для прокладки электрических кабелей, марка "ПРОТЕКТОРФЛЕКС" (ТУ 2248-003-34311042-2015) SDR11, размером 160х14,6 мм</t>
  </si>
  <si>
    <t>ТССЦ-109-0088</t>
  </si>
  <si>
    <t>Бентонит Premium Gel (50 кг/1м3 раствора,0,3 м3 раствора/100м бурения)</t>
  </si>
  <si>
    <t>(Скважины)</t>
  </si>
  <si>
    <t>Объем=0,3*16*50/100</t>
  </si>
  <si>
    <t>ТССЦ-110-0199</t>
  </si>
  <si>
    <t>Полимер для стабилизации буровых скважин: EZ MUD (2 кг/1м3 раствора)</t>
  </si>
  <si>
    <t>Объем=2*0,048</t>
  </si>
  <si>
    <t>ТССЦ-109-0137</t>
  </si>
  <si>
    <t>Долота шнековые диаметром: 250 мм</t>
  </si>
  <si>
    <t>ТССЦ-109-0258</t>
  </si>
  <si>
    <t>Фильтры для буровых скважин</t>
  </si>
  <si>
    <t>Итого по разделу 6 Материалы КЛ</t>
  </si>
  <si>
    <t>Раздел 7. Испытания КЛ</t>
  </si>
  <si>
    <t>ТЕРп01-12-027-01</t>
  </si>
  <si>
    <t>Испытание кабеля силового длиной до 500 м напряжением: до 10 кВ</t>
  </si>
  <si>
    <t>1 испытание</t>
  </si>
  <si>
    <t>ТЕРп01-12-027-04</t>
  </si>
  <si>
    <t>За каждые последующие 500 м испытания силового кабеля напряжением: до 10 кВ добавлять к расценке 01-12-027-01</t>
  </si>
  <si>
    <t>500 м кабеля</t>
  </si>
  <si>
    <t>Объем=(550-500)/500*2</t>
  </si>
  <si>
    <t>ТЕРп01-11-024-02</t>
  </si>
  <si>
    <t>Фазировка электрической линии или трансформатора с сетью напряжением: свыше 1 кВ</t>
  </si>
  <si>
    <t>1 фазировка</t>
  </si>
  <si>
    <t>Итого по разделу 7 Испытания КЛ</t>
  </si>
  <si>
    <t xml:space="preserve">               эксплуатация машин и механизмов</t>
  </si>
  <si>
    <t xml:space="preserve">                    в том числе оплата труда машинистов (ОТм)</t>
  </si>
  <si>
    <t xml:space="preserve">     Оборудование</t>
  </si>
  <si>
    <t xml:space="preserve">     Итого с оборудованием и прочими затратами</t>
  </si>
  <si>
    <t>https://yandex.ru/maps/?ll=56.259378%2C54.771070&amp;mode=whatshere&amp;whatshere%5Bpoint%5D=56.259586%2C54.771942&amp;whatshere%5Bzoom%5D=17.25&amp;z=17.25</t>
  </si>
  <si>
    <t>млн. руб. без НДС</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</si>
  <si>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</si>
  <si>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</si>
  <si>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</si>
  <si>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</si>
  <si>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</si>
  <si>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</si>
  <si>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</si>
  <si>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</si>
  <si>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</si>
  <si>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2. Операционные расходы</t>
  </si>
  <si>
    <t>2.1 Расходы на эксплуатацию объекта</t>
  </si>
  <si>
    <t>2.2 Ремонт объекта</t>
  </si>
  <si>
    <t xml:space="preserve">2.3 Прочие расходы </t>
  </si>
  <si>
    <t>Прибыль до вычета расходов по уплате налогов, процентов, и начисленной амортизации (EBITDA)</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</si>
  <si>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</si>
  <si>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</si>
  <si>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</si>
  <si>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</si>
  <si>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</si>
  <si>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</si>
  <si>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</si>
  <si>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</si>
  <si>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</si>
  <si>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</si>
  <si>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</si>
  <si>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</si>
  <si>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</si>
  <si>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Год раскрытия информации: 2022</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</si>
  <si>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</si>
  <si>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</si>
  <si>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</si>
  <si>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расчитываются за период от начала реализации проекта до момента истечения 10 лет с даты ввода объекта в эксплуатацию.</t>
  </si>
  <si>
    <t>* Форма заполняется:</t>
  </si>
  <si>
    <t>5,0182416 млн. руб.</t>
  </si>
  <si>
    <t>ВЛ-10 кВ</t>
  </si>
  <si>
    <t>Одноцепная</t>
  </si>
  <si>
    <t>Выполнено</t>
  </si>
  <si>
    <t>не</t>
  </si>
  <si>
    <t>ООО "Энергостройсервис"</t>
  </si>
  <si>
    <t>ООО "220 Вольт"</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</si>
</sst>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00"/>
    <numFmt numFmtId="169" formatCode="_-* #,##0.000\ _₽_-;\-* #,##0.000\ _₽_-;_-* &quot;-&quot;??\ _₽_-;_-@_-"/>
    <numFmt numFmtId="170" formatCode="0.0"/>
    <numFmt numFmtId="171" formatCode="0.00000"/>
    <numFmt numFmtId="172" formatCode="0.0000"/>
    <numFmt numFmtId="173" formatCode="0.0000000"/>
    <numFmt numFmtId="174" formatCode="0.000000"/>
    <numFmt numFmtId="175" formatCode="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7"/>
      <name val="Times New Roman"/>
      <family val="1"/>
      <charset val="204"/>
    </font>
    <font>
      <b/>
      <sz val="7"/>
      <name val="Times New Roman"/>
      <family val="1"/>
      <charset val="204"/>
    </font>
    <font>
      <sz val="10"/>
      <name val="Helv"/>
    </font>
    <font>
      <b/>
      <u/>
      <sz val="12"/>
      <color theme="1"/>
      <name val="Times New Roman"/>
      <family val="1"/>
      <charset val="204"/>
    </font>
    <font>
      <sz val="11"/>
      <color rgb="FFFF0000"/>
      <name val="Times New Roman"/>
      <family val="1"/>
      <charset val="204"/>
    </font>
    <font>
      <u/>
      <sz val="11"/>
      <color theme="10"/>
      <name val="Calibri"/>
      <family val="2"/>
      <charset val="204"/>
      <scheme val="minor"/>
    </font>
    <font>
      <sz val="8"/>
      <color rgb="FF000000"/>
      <name val="Arial"/>
      <family val="2"/>
      <charset val="204"/>
    </font>
    <font>
      <b/>
      <sz val="8"/>
      <color rgb="FF000000"/>
      <name val="Arial"/>
      <family val="2"/>
      <charset val="204"/>
    </font>
    <font>
      <i/>
      <sz val="8"/>
      <color rgb="FF000000"/>
      <name val="Arial"/>
      <family val="2"/>
      <charset val="204"/>
    </font>
    <font>
      <b/>
      <sz val="14"/>
      <color rgb="FF000000"/>
      <name val="Arial"/>
      <family val="2"/>
      <charset val="204"/>
    </font>
    <font>
      <b/>
      <sz val="9"/>
      <color rgb="FF000000"/>
      <name val="Arial"/>
      <family val="2"/>
      <charset val="204"/>
    </font>
    <font>
      <sz val="9"/>
      <name val="Times New Roman"/>
      <family val="1"/>
      <charset val="204"/>
    </font>
    <font>
      <b/>
      <sz val="9"/>
      <name val="Times New Roman"/>
      <family val="1"/>
      <charset val="204"/>
    </font>
    <font>
      <sz val="10"/>
      <color rgb="FF000000"/>
      <name val="Times New Roman"/>
      <family val="1"/>
      <charset val="204"/>
    </font>
    <font>
      <sz val="10"/>
      <color theme="1"/>
      <name val="Times New Roman"/>
      <family val="1"/>
      <charset val="204"/>
    </font>
    <font>
      <sz val="9"/>
      <color rgb="FFFF0000"/>
      <name val="Calibri"/>
      <family val="2"/>
      <charset val="204"/>
      <scheme val="minor"/>
    </font>
    <font>
      <sz val="10"/>
      <color theme="1"/>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style="thin">
        <color auto="1"/>
      </left>
      <right style="thin">
        <color auto="1"/>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43" fontId="1" fillId="0" borderId="0" applyFont="0" applyFill="0" applyBorder="0" applyAlignment="0" applyProtection="0"/>
    <xf numFmtId="0" fontId="64" fillId="0" borderId="0" applyNumberFormat="0" applyFill="0" applyBorder="0" applyAlignment="0" applyProtection="0"/>
  </cellStyleXfs>
  <cellXfs count="54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24" xfId="2" applyFont="1" applyFill="1" applyBorder="1" applyAlignment="1">
      <alignment horizontal="justify"/>
    </xf>
    <xf numFmtId="0" fontId="41" fillId="0" borderId="24" xfId="2" applyFont="1" applyFill="1" applyBorder="1" applyAlignment="1">
      <alignment horizontal="justify"/>
    </xf>
    <xf numFmtId="0" fontId="41" fillId="0" borderId="25" xfId="2" applyFont="1" applyFill="1" applyBorder="1" applyAlignment="1">
      <alignment horizontal="justify"/>
    </xf>
    <xf numFmtId="0" fontId="42" fillId="0" borderId="24" xfId="2" applyFont="1" applyFill="1" applyBorder="1" applyAlignment="1">
      <alignment vertical="top" wrapText="1"/>
    </xf>
    <xf numFmtId="0" fontId="42" fillId="0" borderId="26" xfId="2" applyFont="1" applyFill="1" applyBorder="1" applyAlignment="1">
      <alignment vertical="top" wrapText="1"/>
    </xf>
    <xf numFmtId="0" fontId="41" fillId="0" borderId="27" xfId="2" applyFont="1" applyFill="1" applyBorder="1" applyAlignment="1">
      <alignment horizontal="justify" vertical="top" wrapText="1"/>
    </xf>
    <xf numFmtId="0" fontId="42" fillId="0" borderId="25" xfId="2" applyFont="1" applyFill="1" applyBorder="1" applyAlignment="1">
      <alignment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vertical="top" wrapText="1"/>
    </xf>
    <xf numFmtId="0" fontId="41" fillId="0" borderId="28" xfId="2" applyFont="1" applyFill="1" applyBorder="1" applyAlignment="1">
      <alignment vertical="top" wrapText="1"/>
    </xf>
    <xf numFmtId="0" fontId="42" fillId="0" borderId="26" xfId="2" applyFont="1" applyFill="1" applyBorder="1" applyAlignment="1">
      <alignment horizontal="justify" vertical="top" wrapText="1"/>
    </xf>
    <xf numFmtId="0" fontId="42" fillId="0" borderId="24" xfId="2" applyFont="1" applyFill="1" applyBorder="1" applyAlignment="1">
      <alignment horizontal="justify" vertical="top" wrapText="1"/>
    </xf>
    <xf numFmtId="0" fontId="41" fillId="0" borderId="29" xfId="2" quotePrefix="1" applyFont="1" applyFill="1" applyBorder="1" applyAlignment="1">
      <alignment horizontal="justify" vertical="top" wrapText="1"/>
    </xf>
    <xf numFmtId="0" fontId="41" fillId="0" borderId="30" xfId="2" applyFont="1" applyFill="1" applyBorder="1" applyAlignment="1">
      <alignment horizontal="justify" vertical="top" wrapText="1"/>
    </xf>
    <xf numFmtId="0" fontId="42" fillId="0" borderId="25" xfId="2" applyFont="1" applyFill="1" applyBorder="1" applyAlignment="1">
      <alignment horizontal="left" vertical="center" wrapText="1"/>
    </xf>
    <xf numFmtId="0" fontId="41" fillId="0" borderId="29" xfId="2" applyFont="1" applyFill="1" applyBorder="1" applyAlignment="1">
      <alignment horizontal="justify" vertical="top" wrapText="1"/>
    </xf>
    <xf numFmtId="0" fontId="42" fillId="0" borderId="25" xfId="2" applyFont="1" applyFill="1" applyBorder="1" applyAlignment="1">
      <alignment horizontal="center" vertical="center" wrapText="1"/>
    </xf>
    <xf numFmtId="0" fontId="41" fillId="0" borderId="2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left" vertical="top" wrapText="1"/>
    </xf>
    <xf numFmtId="0" fontId="36" fillId="0" borderId="1" xfId="2" applyFont="1" applyFill="1" applyBorder="1" applyAlignment="1">
      <alignment horizontal="center" vertical="center" wrapText="1"/>
    </xf>
    <xf numFmtId="14" fontId="41" fillId="0" borderId="29" xfId="2" applyNumberFormat="1" applyFont="1" applyFill="1" applyBorder="1" applyAlignment="1">
      <alignment horizontal="justify" vertical="top" wrapText="1"/>
    </xf>
    <xf numFmtId="17" fontId="37" fillId="0" borderId="1" xfId="49" applyNumberFormat="1" applyFont="1" applyBorder="1" applyAlignment="1">
      <alignment horizontal="center" vertical="center"/>
    </xf>
    <xf numFmtId="0" fontId="11" fillId="0" borderId="0" xfId="62" applyFont="1" applyAlignment="1">
      <alignment horizontal="center" vertical="center"/>
    </xf>
    <xf numFmtId="0" fontId="11" fillId="0" borderId="1" xfId="2" applyNumberFormat="1" applyFont="1" applyFill="1" applyBorder="1" applyAlignment="1">
      <alignment horizontal="center" vertical="center" wrapText="1"/>
    </xf>
    <xf numFmtId="0" fontId="41" fillId="0" borderId="29" xfId="67" quotePrefix="1" applyNumberFormat="1" applyFont="1" applyFill="1" applyBorder="1" applyAlignment="1">
      <alignment horizontal="justify" vertical="top" wrapText="1"/>
    </xf>
    <xf numFmtId="0" fontId="63" fillId="0" borderId="29" xfId="2" quotePrefix="1" applyNumberFormat="1" applyFont="1" applyFill="1" applyBorder="1" applyAlignment="1">
      <alignment horizontal="justify" vertical="top" wrapText="1"/>
    </xf>
    <xf numFmtId="0" fontId="41" fillId="0" borderId="29" xfId="2" quotePrefix="1" applyNumberFormat="1" applyFont="1" applyFill="1" applyBorder="1" applyAlignment="1">
      <alignment horizontal="justify" vertical="top" wrapText="1"/>
    </xf>
    <xf numFmtId="0" fontId="41" fillId="0" borderId="30" xfId="2" applyNumberFormat="1" applyFont="1" applyFill="1" applyBorder="1" applyAlignment="1">
      <alignment horizontal="justify" vertical="top" wrapText="1"/>
    </xf>
    <xf numFmtId="0" fontId="41" fillId="0" borderId="31" xfId="2" applyNumberFormat="1" applyFont="1" applyFill="1" applyBorder="1" applyAlignment="1">
      <alignment horizontal="justify" vertical="top" wrapText="1"/>
    </xf>
    <xf numFmtId="0" fontId="41" fillId="0" borderId="24" xfId="2" applyNumberFormat="1" applyFont="1" applyFill="1" applyBorder="1" applyAlignment="1">
      <alignment horizontal="justify" vertical="top" wrapText="1"/>
    </xf>
    <xf numFmtId="0" fontId="3" fillId="0" borderId="1" xfId="1" applyBorder="1" applyAlignment="1">
      <alignment horizontal="center" vertical="center"/>
    </xf>
    <xf numFmtId="167" fontId="11"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center" vertical="center" wrapText="1"/>
    </xf>
    <xf numFmtId="16" fontId="43" fillId="0" borderId="1" xfId="2" applyNumberFormat="1" applyFont="1" applyBorder="1" applyAlignment="1">
      <alignment horizontal="center" vertical="top" wrapText="1"/>
    </xf>
    <xf numFmtId="49" fontId="43" fillId="0" borderId="1" xfId="2" applyNumberFormat="1" applyFont="1" applyBorder="1" applyAlignment="1">
      <alignment horizontal="center" vertical="top" wrapText="1"/>
    </xf>
    <xf numFmtId="0" fontId="46" fillId="0" borderId="1" xfId="62" applyFont="1" applyFill="1" applyBorder="1" applyAlignment="1">
      <alignment horizontal="center" vertical="center" wrapText="1"/>
    </xf>
    <xf numFmtId="0" fontId="11" fillId="0" borderId="1" xfId="2" applyFont="1" applyFill="1" applyBorder="1" applyAlignment="1">
      <alignment vertical="center" wrapText="1"/>
    </xf>
    <xf numFmtId="0" fontId="43" fillId="0" borderId="1" xfId="2" applyFont="1" applyFill="1" applyBorder="1" applyAlignment="1">
      <alignment horizontal="center" vertical="center" wrapText="1"/>
    </xf>
    <xf numFmtId="168" fontId="46" fillId="25" borderId="32" xfId="0" applyNumberFormat="1" applyFont="1" applyFill="1" applyBorder="1" applyAlignment="1">
      <alignment horizontal="left" vertical="center" wrapText="1"/>
    </xf>
    <xf numFmtId="0" fontId="7" fillId="25" borderId="1" xfId="1" applyFont="1" applyFill="1" applyBorder="1" applyAlignment="1">
      <alignment horizontal="center" vertical="center"/>
    </xf>
    <xf numFmtId="0" fontId="7" fillId="25" borderId="4" xfId="1" applyFont="1" applyFill="1" applyBorder="1" applyAlignment="1">
      <alignment vertical="center" wrapText="1"/>
    </xf>
    <xf numFmtId="0" fontId="7" fillId="25" borderId="1" xfId="1"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169" fontId="11" fillId="0" borderId="1" xfId="68" applyNumberFormat="1" applyFont="1" applyFill="1" applyBorder="1" applyAlignment="1">
      <alignment horizontal="left" vertical="center" wrapText="1"/>
    </xf>
    <xf numFmtId="49" fontId="38" fillId="0" borderId="32" xfId="49" applyNumberFormat="1" applyFont="1" applyBorder="1" applyAlignment="1">
      <alignment horizontal="center" vertical="center" wrapText="1"/>
    </xf>
    <xf numFmtId="0" fontId="38" fillId="0" borderId="32" xfId="49"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7" fillId="0" borderId="0" xfId="1" applyFont="1" applyFill="1" applyAlignment="1">
      <alignment horizontal="center" vertical="center"/>
    </xf>
    <xf numFmtId="0" fontId="41" fillId="0" borderId="26" xfId="2" applyFont="1" applyFill="1" applyBorder="1" applyAlignment="1">
      <alignment horizontal="left" vertical="top" wrapText="1"/>
    </xf>
    <xf numFmtId="0" fontId="41" fillId="0" borderId="24" xfId="2" applyFont="1" applyFill="1" applyBorder="1" applyAlignment="1">
      <alignment horizontal="left" vertical="top" wrapText="1"/>
    </xf>
    <xf numFmtId="0" fontId="41" fillId="0" borderId="29" xfId="2" applyFont="1" applyFill="1" applyBorder="1" applyAlignment="1">
      <alignment horizontal="left" vertical="top" wrapText="1"/>
    </xf>
    <xf numFmtId="0" fontId="41" fillId="25" borderId="25" xfId="2" applyFont="1" applyFill="1" applyBorder="1" applyAlignment="1">
      <alignment horizontal="left" vertical="center" wrapText="1"/>
    </xf>
    <xf numFmtId="0" fontId="11" fillId="0" borderId="1" xfId="1" applyFont="1" applyBorder="1" applyAlignment="1">
      <alignment horizontal="left" vertical="center" wrapText="1"/>
    </xf>
    <xf numFmtId="0" fontId="11" fillId="0" borderId="32" xfId="1"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32" xfId="62" applyFont="1" applyBorder="1" applyAlignment="1">
      <alignment horizontal="center" vertical="center"/>
    </xf>
    <xf numFmtId="0" fontId="7" fillId="25" borderId="1" xfId="1" applyFont="1" applyFill="1" applyBorder="1" applyAlignment="1">
      <alignment horizontal="left" vertical="center" wrapText="1"/>
    </xf>
    <xf numFmtId="0" fontId="0" fillId="0" borderId="32" xfId="0" applyBorder="1" applyAlignment="1">
      <alignment horizontal="center" vertical="center" wrapText="1"/>
    </xf>
    <xf numFmtId="2" fontId="11" fillId="0" borderId="1" xfId="2" applyNumberFormat="1" applyFont="1" applyFill="1" applyBorder="1" applyAlignment="1">
      <alignment horizontal="center" vertical="center" wrapText="1"/>
    </xf>
    <xf numFmtId="169" fontId="11" fillId="0" borderId="1" xfId="68" applyNumberFormat="1" applyFont="1" applyFill="1" applyBorder="1" applyAlignment="1">
      <alignment horizontal="center" vertical="center" wrapText="1"/>
    </xf>
    <xf numFmtId="169" fontId="11" fillId="0" borderId="32" xfId="2" applyNumberFormat="1" applyFont="1" applyBorder="1" applyAlignment="1">
      <alignment horizontal="center" vertical="center"/>
    </xf>
    <xf numFmtId="0" fontId="11" fillId="0" borderId="32" xfId="2" applyFont="1" applyBorder="1" applyAlignment="1">
      <alignment horizontal="center" vertical="center"/>
    </xf>
    <xf numFmtId="0" fontId="41" fillId="0" borderId="29" xfId="2" applyFont="1" applyFill="1" applyBorder="1" applyAlignment="1">
      <alignment vertical="center" wrapText="1"/>
    </xf>
    <xf numFmtId="0" fontId="43" fillId="0" borderId="32" xfId="62" applyFont="1" applyBorder="1" applyAlignment="1">
      <alignment horizontal="center" vertical="center" wrapText="1"/>
    </xf>
    <xf numFmtId="0" fontId="42" fillId="0" borderId="24" xfId="2" applyFont="1" applyFill="1" applyBorder="1" applyAlignment="1">
      <alignment horizontal="justify" vertical="top"/>
    </xf>
    <xf numFmtId="0" fontId="7" fillId="0" borderId="32" xfId="0" applyFont="1" applyBorder="1" applyAlignment="1">
      <alignment horizontal="center" vertical="center" wrapText="1"/>
    </xf>
    <xf numFmtId="0" fontId="40" fillId="25" borderId="1" xfId="1" applyFont="1" applyFill="1" applyBorder="1" applyAlignment="1">
      <alignment horizontal="center" vertical="center" wrapText="1"/>
    </xf>
    <xf numFmtId="0" fontId="65" fillId="0" borderId="0" xfId="0" applyNumberFormat="1" applyFont="1" applyFill="1" applyBorder="1" applyAlignment="1" applyProtection="1"/>
    <xf numFmtId="0" fontId="66" fillId="0" borderId="0" xfId="0" applyNumberFormat="1" applyFont="1" applyFill="1" applyBorder="1" applyAlignment="1" applyProtection="1">
      <alignment vertical="top"/>
    </xf>
    <xf numFmtId="0" fontId="66" fillId="0" borderId="0" xfId="0" applyNumberFormat="1" applyFont="1" applyFill="1" applyBorder="1" applyAlignment="1" applyProtection="1">
      <alignment horizontal="center"/>
    </xf>
    <xf numFmtId="0" fontId="67" fillId="0" borderId="0" xfId="0" applyNumberFormat="1" applyFont="1" applyFill="1" applyBorder="1" applyAlignment="1" applyProtection="1">
      <alignment horizontal="center" vertical="top"/>
    </xf>
    <xf numFmtId="0" fontId="67" fillId="0" borderId="0" xfId="0" applyNumberFormat="1" applyFont="1" applyFill="1" applyBorder="1" applyAlignment="1" applyProtection="1"/>
    <xf numFmtId="0" fontId="67" fillId="0" borderId="0" xfId="0" applyNumberFormat="1" applyFont="1" applyFill="1" applyBorder="1" applyAlignment="1" applyProtection="1">
      <alignment horizontal="center"/>
    </xf>
    <xf numFmtId="0" fontId="66" fillId="0" borderId="0" xfId="0" applyNumberFormat="1" applyFont="1" applyFill="1" applyBorder="1" applyAlignment="1" applyProtection="1">
      <alignment horizontal="left"/>
    </xf>
    <xf numFmtId="0" fontId="66" fillId="0" borderId="35" xfId="0" applyNumberFormat="1" applyFont="1" applyFill="1" applyBorder="1" applyAlignment="1" applyProtection="1">
      <alignment horizontal="center" vertical="top" wrapText="1"/>
    </xf>
    <xf numFmtId="0" fontId="66" fillId="0" borderId="33" xfId="0" applyNumberFormat="1" applyFont="1" applyFill="1" applyBorder="1" applyAlignment="1" applyProtection="1">
      <alignment horizontal="center" vertical="top" wrapText="1"/>
    </xf>
    <xf numFmtId="4" fontId="66" fillId="0" borderId="33" xfId="0" applyNumberFormat="1" applyFont="1" applyFill="1" applyBorder="1" applyAlignment="1" applyProtection="1">
      <alignment horizontal="right" vertical="top" wrapText="1"/>
    </xf>
    <xf numFmtId="3" fontId="66" fillId="0" borderId="34" xfId="0" applyNumberFormat="1" applyFont="1" applyFill="1" applyBorder="1" applyAlignment="1" applyProtection="1">
      <alignment horizontal="right" vertical="top" wrapText="1"/>
    </xf>
    <xf numFmtId="0" fontId="66" fillId="0" borderId="5" xfId="0" applyNumberFormat="1" applyFont="1" applyFill="1" applyBorder="1" applyAlignment="1" applyProtection="1">
      <alignment horizontal="center" vertical="top" wrapText="1"/>
    </xf>
    <xf numFmtId="0" fontId="66" fillId="0" borderId="0" xfId="0" applyNumberFormat="1" applyFont="1" applyFill="1" applyBorder="1" applyAlignment="1" applyProtection="1">
      <alignment horizontal="center" vertical="top" wrapText="1"/>
    </xf>
    <xf numFmtId="4" fontId="66" fillId="0" borderId="0" xfId="0" applyNumberFormat="1" applyFont="1" applyFill="1" applyBorder="1" applyAlignment="1" applyProtection="1">
      <alignment horizontal="right" vertical="top" wrapText="1"/>
    </xf>
    <xf numFmtId="2" fontId="66" fillId="0" borderId="0" xfId="0" applyNumberFormat="1" applyFont="1" applyFill="1" applyBorder="1" applyAlignment="1" applyProtection="1">
      <alignment horizontal="center" vertical="top" wrapText="1"/>
    </xf>
    <xf numFmtId="3" fontId="66" fillId="0" borderId="39" xfId="0" applyNumberFormat="1" applyFont="1" applyFill="1" applyBorder="1" applyAlignment="1" applyProtection="1">
      <alignment horizontal="right" vertical="top" wrapText="1"/>
    </xf>
    <xf numFmtId="0" fontId="66" fillId="0" borderId="0" xfId="0" applyNumberFormat="1" applyFont="1" applyFill="1" applyBorder="1" applyAlignment="1" applyProtection="1">
      <alignment horizontal="right" vertical="top" wrapText="1"/>
    </xf>
    <xf numFmtId="0" fontId="66" fillId="0" borderId="33" xfId="0" applyNumberFormat="1" applyFont="1" applyFill="1" applyBorder="1" applyAlignment="1" applyProtection="1">
      <alignment horizontal="right" vertical="top" wrapText="1"/>
    </xf>
    <xf numFmtId="4" fontId="66" fillId="0" borderId="33" xfId="0" applyNumberFormat="1" applyFont="1" applyFill="1" applyBorder="1" applyAlignment="1" applyProtection="1">
      <alignment horizontal="right" vertical="top"/>
    </xf>
    <xf numFmtId="2" fontId="66" fillId="0" borderId="33" xfId="0" applyNumberFormat="1" applyFont="1" applyFill="1" applyBorder="1" applyAlignment="1" applyProtection="1">
      <alignment horizontal="center" vertical="top"/>
    </xf>
    <xf numFmtId="3" fontId="66" fillId="0" borderId="34" xfId="0" applyNumberFormat="1" applyFont="1" applyFill="1" applyBorder="1" applyAlignment="1" applyProtection="1">
      <alignment horizontal="right" vertical="top"/>
    </xf>
    <xf numFmtId="4" fontId="66" fillId="0" borderId="0" xfId="0" applyNumberFormat="1" applyFont="1" applyFill="1" applyBorder="1" applyAlignment="1" applyProtection="1">
      <alignment horizontal="right" vertical="top"/>
    </xf>
    <xf numFmtId="2" fontId="66" fillId="0" borderId="0" xfId="0" applyNumberFormat="1" applyFont="1" applyFill="1" applyBorder="1" applyAlignment="1" applyProtection="1">
      <alignment horizontal="center" vertical="top"/>
    </xf>
    <xf numFmtId="0" fontId="66" fillId="0" borderId="33" xfId="0" applyNumberFormat="1" applyFont="1" applyFill="1" applyBorder="1" applyAlignment="1" applyProtection="1">
      <alignment horizontal="center" vertical="top"/>
    </xf>
    <xf numFmtId="4" fontId="66" fillId="0" borderId="39" xfId="0" applyNumberFormat="1" applyFont="1" applyFill="1" applyBorder="1" applyAlignment="1" applyProtection="1">
      <alignment horizontal="right" vertical="top"/>
    </xf>
    <xf numFmtId="3" fontId="66" fillId="0" borderId="0" xfId="0" applyNumberFormat="1" applyFont="1" applyFill="1" applyBorder="1" applyAlignment="1" applyProtection="1">
      <alignment horizontal="right" vertical="top"/>
    </xf>
    <xf numFmtId="0" fontId="66" fillId="0" borderId="0" xfId="0" applyNumberFormat="1" applyFont="1" applyFill="1" applyBorder="1" applyAlignment="1" applyProtection="1">
      <alignment horizontal="left" vertical="top" wrapText="1"/>
    </xf>
    <xf numFmtId="0" fontId="66" fillId="0" borderId="33" xfId="0" applyNumberFormat="1" applyFont="1" applyFill="1" applyBorder="1" applyAlignment="1" applyProtection="1">
      <alignment horizontal="left" vertical="top" wrapText="1"/>
    </xf>
    <xf numFmtId="0" fontId="66" fillId="0" borderId="0" xfId="0" applyNumberFormat="1" applyFont="1" applyFill="1" applyBorder="1" applyAlignment="1" applyProtection="1">
      <alignment horizontal="center" vertical="top"/>
    </xf>
    <xf numFmtId="0" fontId="68" fillId="0" borderId="0" xfId="0" applyNumberFormat="1" applyFont="1" applyFill="1" applyBorder="1" applyAlignment="1" applyProtection="1">
      <alignment horizontal="center"/>
    </xf>
    <xf numFmtId="0" fontId="11" fillId="0" borderId="0" xfId="62" applyFont="1" applyAlignment="1">
      <alignment horizontal="left" wrapText="1"/>
    </xf>
    <xf numFmtId="0" fontId="65" fillId="0" borderId="0" xfId="0" applyNumberFormat="1" applyFont="1" applyFill="1" applyBorder="1" applyAlignment="1" applyProtection="1">
      <alignment horizontal="right"/>
    </xf>
    <xf numFmtId="0" fontId="65" fillId="0" borderId="0" xfId="0" applyNumberFormat="1" applyFont="1" applyFill="1" applyBorder="1" applyAlignment="1" applyProtection="1">
      <alignment wrapText="1"/>
    </xf>
    <xf numFmtId="0" fontId="65" fillId="0" borderId="20" xfId="0" applyNumberFormat="1" applyFont="1" applyFill="1" applyBorder="1" applyAlignment="1" applyProtection="1"/>
    <xf numFmtId="0" fontId="65" fillId="0" borderId="20" xfId="0" applyNumberFormat="1" applyFont="1" applyFill="1" applyBorder="1" applyAlignment="1" applyProtection="1">
      <alignment horizontal="right"/>
    </xf>
    <xf numFmtId="0" fontId="65" fillId="0" borderId="0" xfId="0" applyNumberFormat="1" applyFont="1" applyFill="1" applyBorder="1" applyAlignment="1" applyProtection="1">
      <alignment vertical="top"/>
    </xf>
    <xf numFmtId="0" fontId="65" fillId="0" borderId="0" xfId="0" applyNumberFormat="1" applyFont="1" applyFill="1" applyBorder="1" applyAlignment="1" applyProtection="1">
      <alignment horizontal="left" vertical="top"/>
    </xf>
    <xf numFmtId="0" fontId="65" fillId="0" borderId="0" xfId="0" applyNumberFormat="1" applyFont="1" applyFill="1" applyBorder="1" applyAlignment="1" applyProtection="1">
      <alignment horizontal="left"/>
    </xf>
    <xf numFmtId="0" fontId="65" fillId="0" borderId="20" xfId="0" applyNumberFormat="1" applyFont="1" applyFill="1" applyBorder="1" applyAlignment="1" applyProtection="1">
      <alignment vertical="top"/>
    </xf>
    <xf numFmtId="0" fontId="65" fillId="0" borderId="20" xfId="0" applyNumberFormat="1" applyFont="1" applyFill="1" applyBorder="1" applyAlignment="1" applyProtection="1">
      <alignment horizontal="center"/>
    </xf>
    <xf numFmtId="3" fontId="65" fillId="0" borderId="0" xfId="0" applyNumberFormat="1" applyFont="1" applyFill="1" applyBorder="1" applyAlignment="1" applyProtection="1">
      <alignment horizontal="right" vertical="top"/>
    </xf>
    <xf numFmtId="0" fontId="65" fillId="0" borderId="0" xfId="0" applyNumberFormat="1" applyFont="1" applyFill="1" applyBorder="1" applyAlignment="1" applyProtection="1">
      <alignment horizontal="center"/>
    </xf>
    <xf numFmtId="2" fontId="65" fillId="0" borderId="20" xfId="0" applyNumberFormat="1" applyFont="1" applyFill="1" applyBorder="1" applyAlignment="1" applyProtection="1"/>
    <xf numFmtId="49" fontId="65" fillId="0" borderId="20" xfId="0" applyNumberFormat="1" applyFont="1" applyFill="1" applyBorder="1" applyAlignment="1" applyProtection="1">
      <alignment horizontal="right"/>
    </xf>
    <xf numFmtId="0" fontId="65" fillId="0" borderId="0" xfId="0" applyNumberFormat="1" applyFont="1" applyFill="1" applyBorder="1" applyAlignment="1" applyProtection="1">
      <alignment vertical="center" wrapText="1"/>
    </xf>
    <xf numFmtId="2" fontId="65" fillId="0" borderId="0" xfId="0" applyNumberFormat="1" applyFont="1" applyFill="1" applyBorder="1" applyAlignment="1" applyProtection="1"/>
    <xf numFmtId="49" fontId="65" fillId="0" borderId="0" xfId="0" applyNumberFormat="1" applyFont="1" applyFill="1" applyBorder="1" applyAlignment="1" applyProtection="1">
      <alignment horizontal="right"/>
    </xf>
    <xf numFmtId="49" fontId="65" fillId="0" borderId="37" xfId="0" applyNumberFormat="1" applyFont="1" applyFill="1" applyBorder="1" applyAlignment="1" applyProtection="1">
      <alignment horizontal="right"/>
    </xf>
    <xf numFmtId="2" fontId="65" fillId="0" borderId="37" xfId="0" applyNumberFormat="1" applyFont="1" applyFill="1" applyBorder="1" applyAlignment="1" applyProtection="1">
      <alignment horizontal="right"/>
    </xf>
    <xf numFmtId="0" fontId="65" fillId="0" borderId="0" xfId="0" applyNumberFormat="1" applyFont="1" applyFill="1" applyBorder="1" applyAlignment="1" applyProtection="1">
      <alignment vertical="center"/>
    </xf>
    <xf numFmtId="0" fontId="65" fillId="0" borderId="32" xfId="0" applyNumberFormat="1" applyFont="1" applyFill="1" applyBorder="1" applyAlignment="1" applyProtection="1">
      <alignment horizontal="center" vertical="center" wrapText="1"/>
    </xf>
    <xf numFmtId="0" fontId="65" fillId="0" borderId="32" xfId="0" applyNumberFormat="1" applyFont="1" applyFill="1" applyBorder="1" applyAlignment="1" applyProtection="1">
      <alignment horizontal="center" vertical="center"/>
    </xf>
    <xf numFmtId="1" fontId="66" fillId="0" borderId="35" xfId="0" applyNumberFormat="1" applyFont="1" applyFill="1" applyBorder="1" applyAlignment="1" applyProtection="1">
      <alignment horizontal="center" vertical="top" wrapText="1"/>
    </xf>
    <xf numFmtId="1" fontId="66" fillId="0" borderId="33" xfId="0" applyNumberFormat="1" applyFont="1" applyFill="1" applyBorder="1" applyAlignment="1" applyProtection="1">
      <alignment horizontal="center" vertical="top" wrapText="1"/>
    </xf>
    <xf numFmtId="0" fontId="65" fillId="0" borderId="5" xfId="0" applyNumberFormat="1" applyFont="1" applyFill="1" applyBorder="1" applyAlignment="1" applyProtection="1">
      <alignment vertical="center" wrapText="1"/>
    </xf>
    <xf numFmtId="0" fontId="65" fillId="0" borderId="0" xfId="0" applyNumberFormat="1" applyFont="1" applyFill="1" applyBorder="1" applyAlignment="1" applyProtection="1">
      <alignment horizontal="right" vertical="top" wrapText="1"/>
    </xf>
    <xf numFmtId="0" fontId="65" fillId="0" borderId="5" xfId="0" applyNumberFormat="1" applyFont="1" applyFill="1" applyBorder="1" applyAlignment="1" applyProtection="1">
      <alignment horizontal="center" vertical="center" wrapText="1"/>
    </xf>
    <xf numFmtId="1" fontId="65" fillId="0" borderId="0" xfId="0" applyNumberFormat="1" applyFont="1" applyFill="1" applyBorder="1" applyAlignment="1" applyProtection="1">
      <alignment horizontal="right" vertical="top" wrapText="1"/>
    </xf>
    <xf numFmtId="0" fontId="65" fillId="0" borderId="0" xfId="0" applyNumberFormat="1" applyFont="1" applyFill="1" applyBorder="1" applyAlignment="1" applyProtection="1">
      <alignment horizontal="center" vertical="top" wrapText="1"/>
    </xf>
    <xf numFmtId="4" fontId="65" fillId="0" borderId="0" xfId="0" applyNumberFormat="1" applyFont="1" applyFill="1" applyBorder="1" applyAlignment="1" applyProtection="1">
      <alignment horizontal="right" vertical="top" wrapText="1"/>
    </xf>
    <xf numFmtId="170" fontId="65" fillId="0" borderId="0" xfId="0" applyNumberFormat="1" applyFont="1" applyFill="1" applyBorder="1" applyAlignment="1" applyProtection="1">
      <alignment horizontal="center" vertical="top" wrapText="1"/>
    </xf>
    <xf numFmtId="3" fontId="65" fillId="0" borderId="39" xfId="0" applyNumberFormat="1" applyFont="1" applyFill="1" applyBorder="1" applyAlignment="1" applyProtection="1">
      <alignment horizontal="right" vertical="top" wrapText="1"/>
    </xf>
    <xf numFmtId="2" fontId="65" fillId="0" borderId="0" xfId="0" applyNumberFormat="1" applyFont="1" applyFill="1" applyBorder="1" applyAlignment="1" applyProtection="1">
      <alignment horizontal="center" vertical="top" wrapText="1"/>
    </xf>
    <xf numFmtId="167" fontId="65" fillId="0" borderId="0" xfId="0" applyNumberFormat="1" applyFont="1" applyFill="1" applyBorder="1" applyAlignment="1" applyProtection="1">
      <alignment horizontal="center" vertical="top" wrapText="1"/>
    </xf>
    <xf numFmtId="0" fontId="65" fillId="0" borderId="33" xfId="0" applyNumberFormat="1" applyFont="1" applyFill="1" applyBorder="1" applyAlignment="1" applyProtection="1">
      <alignment horizontal="center" vertical="top" wrapText="1"/>
    </xf>
    <xf numFmtId="4" fontId="65" fillId="0" borderId="33" xfId="0" applyNumberFormat="1" applyFont="1" applyFill="1" applyBorder="1" applyAlignment="1" applyProtection="1">
      <alignment horizontal="right" vertical="top" wrapText="1"/>
    </xf>
    <xf numFmtId="3" fontId="65" fillId="0" borderId="34" xfId="0" applyNumberFormat="1" applyFont="1" applyFill="1" applyBorder="1" applyAlignment="1" applyProtection="1">
      <alignment horizontal="right" vertical="top" wrapText="1"/>
    </xf>
    <xf numFmtId="1" fontId="65" fillId="0" borderId="0" xfId="0" applyNumberFormat="1" applyFont="1" applyFill="1" applyBorder="1" applyAlignment="1" applyProtection="1">
      <alignment horizontal="center" vertical="top" wrapText="1"/>
    </xf>
    <xf numFmtId="170" fontId="66" fillId="0" borderId="33" xfId="0" applyNumberFormat="1" applyFont="1" applyFill="1" applyBorder="1" applyAlignment="1" applyProtection="1">
      <alignment horizontal="center" vertical="top" wrapText="1"/>
    </xf>
    <xf numFmtId="0" fontId="65" fillId="0" borderId="5" xfId="0" applyNumberFormat="1" applyFont="1" applyFill="1" applyBorder="1" applyAlignment="1" applyProtection="1">
      <alignment horizontal="center" vertical="top" wrapText="1"/>
    </xf>
    <xf numFmtId="0" fontId="65" fillId="0" borderId="0" xfId="0" applyNumberFormat="1" applyFont="1" applyFill="1" applyBorder="1" applyAlignment="1" applyProtection="1">
      <alignment horizontal="left" vertical="top" wrapText="1"/>
    </xf>
    <xf numFmtId="171" fontId="65" fillId="0" borderId="0" xfId="0" applyNumberFormat="1" applyFont="1" applyFill="1" applyBorder="1" applyAlignment="1" applyProtection="1">
      <alignment horizontal="center" vertical="top" wrapText="1"/>
    </xf>
    <xf numFmtId="2" fontId="66" fillId="0" borderId="33" xfId="0" applyNumberFormat="1" applyFont="1" applyFill="1" applyBorder="1" applyAlignment="1" applyProtection="1">
      <alignment horizontal="center" vertical="top" wrapText="1"/>
    </xf>
    <xf numFmtId="0" fontId="65" fillId="0" borderId="0" xfId="0" applyNumberFormat="1" applyFont="1" applyFill="1" applyBorder="1" applyAlignment="1" applyProtection="1">
      <alignment vertical="top" wrapText="1"/>
    </xf>
    <xf numFmtId="172" fontId="66" fillId="0" borderId="33" xfId="0" applyNumberFormat="1" applyFont="1" applyFill="1" applyBorder="1" applyAlignment="1" applyProtection="1">
      <alignment horizontal="center" vertical="top" wrapText="1"/>
    </xf>
    <xf numFmtId="172" fontId="65" fillId="0" borderId="0" xfId="0" applyNumberFormat="1" applyFont="1" applyFill="1" applyBorder="1" applyAlignment="1" applyProtection="1">
      <alignment horizontal="center" vertical="top" wrapText="1"/>
    </xf>
    <xf numFmtId="0" fontId="65" fillId="0" borderId="35" xfId="0" applyNumberFormat="1" applyFont="1" applyFill="1" applyBorder="1" applyAlignment="1" applyProtection="1"/>
    <xf numFmtId="171" fontId="66" fillId="0" borderId="33" xfId="0" applyNumberFormat="1" applyFont="1" applyFill="1" applyBorder="1" applyAlignment="1" applyProtection="1">
      <alignment horizontal="center" vertical="top" wrapText="1"/>
    </xf>
    <xf numFmtId="167" fontId="66" fillId="0" borderId="33" xfId="0" applyNumberFormat="1" applyFont="1" applyFill="1" applyBorder="1" applyAlignment="1" applyProtection="1">
      <alignment horizontal="center" vertical="top" wrapText="1"/>
    </xf>
    <xf numFmtId="173" fontId="65" fillId="0" borderId="0" xfId="0" applyNumberFormat="1" applyFont="1" applyFill="1" applyBorder="1" applyAlignment="1" applyProtection="1">
      <alignment horizontal="center" vertical="top" wrapText="1"/>
    </xf>
    <xf numFmtId="174" fontId="65" fillId="0" borderId="0" xfId="0" applyNumberFormat="1" applyFont="1" applyFill="1" applyBorder="1" applyAlignment="1" applyProtection="1">
      <alignment horizontal="center" vertical="top" wrapText="1"/>
    </xf>
    <xf numFmtId="4" fontId="65" fillId="0" borderId="0" xfId="0" applyNumberFormat="1" applyFont="1" applyFill="1" applyBorder="1" applyAlignment="1" applyProtection="1">
      <alignment vertical="top"/>
    </xf>
    <xf numFmtId="2" fontId="65" fillId="0" borderId="0" xfId="0" applyNumberFormat="1" applyFont="1" applyFill="1" applyBorder="1" applyAlignment="1" applyProtection="1">
      <alignment vertical="top"/>
    </xf>
    <xf numFmtId="3" fontId="65" fillId="0" borderId="0" xfId="0" applyNumberFormat="1" applyFont="1" applyFill="1" applyBorder="1" applyAlignment="1" applyProtection="1">
      <alignment vertical="top"/>
    </xf>
    <xf numFmtId="0" fontId="65" fillId="0" borderId="5" xfId="0" applyNumberFormat="1" applyFont="1" applyFill="1" applyBorder="1" applyAlignment="1" applyProtection="1"/>
    <xf numFmtId="4" fontId="65" fillId="0" borderId="0" xfId="0" applyNumberFormat="1" applyFont="1" applyFill="1" applyBorder="1" applyAlignment="1" applyProtection="1">
      <alignment horizontal="right" vertical="top"/>
    </xf>
    <xf numFmtId="0" fontId="65" fillId="0" borderId="0" xfId="0" applyNumberFormat="1" applyFont="1" applyFill="1" applyBorder="1" applyAlignment="1" applyProtection="1">
      <alignment horizontal="center" vertical="top"/>
    </xf>
    <xf numFmtId="3" fontId="65" fillId="0" borderId="39" xfId="0" applyNumberFormat="1" applyFont="1" applyFill="1" applyBorder="1" applyAlignment="1" applyProtection="1">
      <alignment horizontal="right" vertical="top"/>
    </xf>
    <xf numFmtId="4" fontId="65" fillId="0" borderId="39" xfId="0" applyNumberFormat="1" applyFont="1" applyFill="1" applyBorder="1" applyAlignment="1" applyProtection="1">
      <alignment horizontal="right" vertical="top"/>
    </xf>
    <xf numFmtId="0" fontId="65" fillId="0" borderId="33" xfId="0" applyNumberFormat="1" applyFont="1" applyFill="1" applyBorder="1" applyAlignment="1" applyProtection="1"/>
    <xf numFmtId="0" fontId="65" fillId="0" borderId="0" xfId="0" applyNumberFormat="1" applyFont="1" applyFill="1" applyBorder="1" applyAlignment="1" applyProtection="1">
      <alignment horizontal="right" vertical="top"/>
    </xf>
    <xf numFmtId="0" fontId="66" fillId="0" borderId="0" xfId="0" applyNumberFormat="1" applyFont="1" applyFill="1" applyBorder="1" applyAlignment="1" applyProtection="1">
      <alignment vertical="top" wrapText="1"/>
    </xf>
    <xf numFmtId="0" fontId="64" fillId="0" borderId="0" xfId="69"/>
    <xf numFmtId="0" fontId="15" fillId="0" borderId="0" xfId="1" applyFont="1" applyAlignment="1" applyProtection="1">
      <alignment wrapText="1"/>
    </xf>
    <xf numFmtId="0" fontId="10" fillId="0" borderId="0" xfId="1" applyFont="1" applyProtection="1"/>
    <xf numFmtId="0" fontId="12" fillId="0" borderId="0" xfId="2" applyFont="1" applyAlignment="1" applyProtection="1">
      <alignment horizontal="right" vertical="center"/>
    </xf>
    <xf numFmtId="0" fontId="12" fillId="0" borderId="0" xfId="2" applyFont="1" applyAlignment="1" applyProtection="1">
      <alignment horizontal="right"/>
    </xf>
    <xf numFmtId="0" fontId="13" fillId="0" borderId="0" xfId="1" applyFont="1" applyAlignment="1" applyProtection="1">
      <alignment horizontal="left" vertical="center" wrapText="1"/>
    </xf>
    <xf numFmtId="0" fontId="5" fillId="0" borderId="0" xfId="1" applyFont="1" applyAlignment="1" applyProtection="1">
      <alignment horizontal="center" vertical="center" wrapText="1"/>
    </xf>
    <xf numFmtId="0" fontId="4" fillId="0" borderId="0" xfId="1" applyFont="1" applyFill="1" applyBorder="1" applyAlignment="1" applyProtection="1">
      <alignment horizontal="center" vertical="center" wrapText="1"/>
    </xf>
    <xf numFmtId="0" fontId="10" fillId="0" borderId="0" xfId="1" applyFont="1" applyBorder="1" applyProtection="1"/>
    <xf numFmtId="0" fontId="6" fillId="0" borderId="0" xfId="1" applyFont="1" applyProtection="1"/>
    <xf numFmtId="0" fontId="4" fillId="0" borderId="0" xfId="1" applyFont="1" applyAlignment="1" applyProtection="1">
      <alignment horizontal="center" vertical="center" wrapText="1"/>
    </xf>
    <xf numFmtId="0" fontId="1" fillId="0" borderId="0" xfId="50" applyAlignment="1" applyProtection="1">
      <alignment wrapText="1"/>
    </xf>
    <xf numFmtId="0" fontId="1" fillId="0" borderId="0" xfId="50" applyProtection="1"/>
    <xf numFmtId="0" fontId="72" fillId="0" borderId="0" xfId="50" applyFont="1" applyAlignment="1" applyProtection="1">
      <alignment vertical="center" wrapText="1"/>
    </xf>
    <xf numFmtId="0" fontId="40" fillId="0" borderId="0" xfId="50" applyFont="1" applyAlignment="1" applyProtection="1">
      <alignment horizontal="center" wrapText="1"/>
    </xf>
    <xf numFmtId="0" fontId="40" fillId="0" borderId="0" xfId="50" applyFont="1" applyAlignment="1" applyProtection="1">
      <alignment horizontal="center"/>
    </xf>
    <xf numFmtId="0" fontId="73" fillId="0" borderId="0" xfId="50" applyFont="1" applyAlignment="1" applyProtection="1">
      <alignment horizontal="center"/>
    </xf>
    <xf numFmtId="0" fontId="71" fillId="0" borderId="32" xfId="50" applyFont="1" applyBorder="1" applyAlignment="1" applyProtection="1">
      <alignment horizontal="center" vertical="center" wrapText="1"/>
    </xf>
    <xf numFmtId="0" fontId="71" fillId="0" borderId="32" xfId="50" applyFont="1" applyBorder="1" applyAlignment="1" applyProtection="1">
      <alignment horizontal="center" vertical="center"/>
    </xf>
    <xf numFmtId="0" fontId="46" fillId="0" borderId="0" xfId="50" applyFont="1" applyProtection="1"/>
    <xf numFmtId="0" fontId="1" fillId="0" borderId="0" xfId="50" applyAlignment="1" applyProtection="1"/>
    <xf numFmtId="0" fontId="59" fillId="0" borderId="0" xfId="50" applyFont="1" applyProtection="1"/>
    <xf numFmtId="0" fontId="70" fillId="0" borderId="32" xfId="50" applyFont="1" applyBorder="1" applyAlignment="1" applyProtection="1">
      <alignment vertical="center" wrapText="1"/>
    </xf>
    <xf numFmtId="168" fontId="70" fillId="0" borderId="32" xfId="50" applyNumberFormat="1" applyFont="1" applyFill="1" applyBorder="1" applyAlignment="1" applyProtection="1">
      <alignment horizontal="center" vertical="center"/>
    </xf>
    <xf numFmtId="0" fontId="0" fillId="0" borderId="0" xfId="0" applyProtection="1"/>
    <xf numFmtId="3" fontId="70" fillId="0" borderId="32" xfId="50" applyNumberFormat="1" applyFont="1" applyFill="1" applyBorder="1" applyAlignment="1" applyProtection="1">
      <alignment horizontal="center" vertical="center"/>
    </xf>
    <xf numFmtId="9" fontId="70" fillId="0" borderId="32" xfId="50" applyNumberFormat="1" applyFont="1" applyFill="1" applyBorder="1" applyAlignment="1" applyProtection="1">
      <alignment horizontal="center" vertical="center"/>
    </xf>
    <xf numFmtId="175" fontId="70" fillId="0" borderId="32" xfId="50" applyNumberFormat="1" applyFont="1" applyFill="1" applyBorder="1" applyAlignment="1" applyProtection="1">
      <alignment horizontal="center" vertical="center"/>
    </xf>
    <xf numFmtId="0" fontId="70" fillId="0" borderId="0" xfId="50" applyFont="1" applyBorder="1" applyAlignment="1" applyProtection="1">
      <alignment vertical="center" wrapText="1"/>
    </xf>
    <xf numFmtId="175" fontId="70" fillId="0" borderId="0" xfId="50" applyNumberFormat="1" applyFont="1" applyFill="1" applyBorder="1" applyAlignment="1" applyProtection="1">
      <alignment horizontal="center" vertical="center"/>
    </xf>
    <xf numFmtId="0" fontId="70" fillId="0" borderId="0" xfId="50" applyFont="1" applyBorder="1" applyProtection="1"/>
    <xf numFmtId="0" fontId="1" fillId="0" borderId="0" xfId="50" applyBorder="1" applyProtection="1"/>
    <xf numFmtId="0" fontId="71" fillId="26" borderId="32" xfId="50" applyFont="1" applyFill="1" applyBorder="1" applyAlignment="1" applyProtection="1">
      <alignment horizontal="left" vertical="center" wrapText="1"/>
    </xf>
    <xf numFmtId="0" fontId="71" fillId="26" borderId="32" xfId="50" applyFont="1" applyFill="1" applyBorder="1" applyAlignment="1" applyProtection="1">
      <alignment horizontal="center" vertical="center"/>
    </xf>
    <xf numFmtId="167" fontId="70" fillId="0" borderId="32" xfId="50" applyNumberFormat="1" applyFont="1" applyFill="1" applyBorder="1" applyAlignment="1" applyProtection="1">
      <alignment horizontal="center" vertical="center"/>
    </xf>
    <xf numFmtId="0" fontId="70" fillId="0" borderId="0" xfId="50" applyFont="1" applyBorder="1" applyAlignment="1" applyProtection="1">
      <alignment vertical="center"/>
    </xf>
    <xf numFmtId="0" fontId="70" fillId="0" borderId="0" xfId="50" applyFont="1" applyBorder="1" applyAlignment="1" applyProtection="1"/>
    <xf numFmtId="0" fontId="59" fillId="0" borderId="0" xfId="50" applyFont="1" applyBorder="1" applyProtection="1"/>
    <xf numFmtId="0" fontId="71" fillId="26" borderId="40" xfId="50" applyFont="1" applyFill="1" applyBorder="1" applyAlignment="1" applyProtection="1">
      <alignment horizontal="left" vertical="center" wrapText="1"/>
    </xf>
    <xf numFmtId="0" fontId="71" fillId="26" borderId="40" xfId="50" applyFont="1" applyFill="1" applyBorder="1" applyAlignment="1" applyProtection="1">
      <alignment horizontal="center" vertical="center"/>
    </xf>
    <xf numFmtId="0" fontId="71" fillId="27" borderId="32" xfId="50" applyFont="1" applyFill="1" applyBorder="1" applyAlignment="1" applyProtection="1">
      <alignment horizontal="left" vertical="center"/>
    </xf>
    <xf numFmtId="0" fontId="70" fillId="27" borderId="32" xfId="50" applyFont="1" applyFill="1" applyBorder="1" applyAlignment="1" applyProtection="1">
      <alignment horizontal="center" vertical="center"/>
    </xf>
    <xf numFmtId="168" fontId="71" fillId="0" borderId="32" xfId="50" applyNumberFormat="1" applyFont="1" applyFill="1" applyBorder="1" applyAlignment="1" applyProtection="1">
      <alignment horizontal="center" vertical="center"/>
    </xf>
    <xf numFmtId="168" fontId="71" fillId="27" borderId="32" xfId="50" applyNumberFormat="1" applyFont="1" applyFill="1" applyBorder="1" applyAlignment="1" applyProtection="1">
      <alignment horizontal="center" vertical="center"/>
    </xf>
    <xf numFmtId="0" fontId="2" fillId="27" borderId="0" xfId="50" applyFont="1" applyFill="1" applyProtection="1"/>
    <xf numFmtId="0" fontId="71" fillId="0" borderId="32" xfId="50" applyFont="1" applyBorder="1" applyAlignment="1" applyProtection="1">
      <alignment vertical="center" wrapText="1"/>
    </xf>
    <xf numFmtId="0" fontId="2" fillId="0" borderId="0" xfId="50" applyFont="1" applyProtection="1"/>
    <xf numFmtId="0" fontId="71" fillId="0" borderId="36" xfId="50" applyFont="1" applyBorder="1" applyAlignment="1" applyProtection="1">
      <alignment vertical="center" wrapText="1"/>
    </xf>
    <xf numFmtId="168" fontId="71" fillId="0" borderId="38" xfId="50" applyNumberFormat="1" applyFont="1" applyFill="1" applyBorder="1" applyAlignment="1" applyProtection="1">
      <alignment horizontal="center" vertical="center"/>
    </xf>
    <xf numFmtId="0" fontId="70" fillId="0" borderId="0" xfId="50" applyFont="1" applyAlignment="1" applyProtection="1">
      <alignment vertical="center" wrapText="1"/>
    </xf>
    <xf numFmtId="0" fontId="70" fillId="0" borderId="0" xfId="50" applyFont="1" applyAlignment="1" applyProtection="1">
      <alignment vertical="center"/>
    </xf>
    <xf numFmtId="0" fontId="70" fillId="0" borderId="0" xfId="50" applyFont="1" applyProtection="1"/>
    <xf numFmtId="0" fontId="70" fillId="0" borderId="0" xfId="50" applyFont="1" applyAlignment="1" applyProtection="1"/>
    <xf numFmtId="0" fontId="38" fillId="0" borderId="0" xfId="50" applyFont="1" applyProtection="1"/>
    <xf numFmtId="0" fontId="70" fillId="0" borderId="32" xfId="50" applyFont="1" applyFill="1" applyBorder="1" applyAlignment="1" applyProtection="1">
      <alignment horizontal="center" vertical="center"/>
    </xf>
    <xf numFmtId="0" fontId="1" fillId="0" borderId="0" xfId="50" applyAlignment="1" applyProtection="1">
      <alignment vertical="center"/>
    </xf>
    <xf numFmtId="168" fontId="70" fillId="27" borderId="32" xfId="50" applyNumberFormat="1" applyFont="1" applyFill="1" applyBorder="1" applyAlignment="1" applyProtection="1">
      <alignment horizontal="center" vertical="center"/>
    </xf>
    <xf numFmtId="168" fontId="59" fillId="0" borderId="32" xfId="50" applyNumberFormat="1" applyFont="1" applyBorder="1" applyAlignment="1" applyProtection="1">
      <alignment vertical="center"/>
    </xf>
    <xf numFmtId="168" fontId="1" fillId="0" borderId="32" xfId="50" applyNumberFormat="1" applyFont="1" applyBorder="1" applyAlignment="1" applyProtection="1">
      <alignment vertical="center"/>
    </xf>
    <xf numFmtId="0" fontId="71" fillId="0" borderId="0" xfId="50" applyFont="1" applyBorder="1" applyAlignment="1" applyProtection="1">
      <alignment vertical="center" wrapText="1"/>
    </xf>
    <xf numFmtId="3" fontId="71" fillId="0" borderId="0" xfId="50" applyNumberFormat="1" applyFont="1" applyFill="1" applyBorder="1" applyAlignment="1" applyProtection="1">
      <alignment horizontal="center" vertical="center"/>
    </xf>
    <xf numFmtId="0" fontId="1" fillId="0" borderId="0" xfId="50" applyBorder="1" applyAlignment="1" applyProtection="1">
      <alignment vertical="center"/>
    </xf>
    <xf numFmtId="0" fontId="71" fillId="26" borderId="32" xfId="50" applyFont="1" applyFill="1" applyBorder="1" applyAlignment="1" applyProtection="1">
      <alignment vertical="center" wrapText="1"/>
    </xf>
    <xf numFmtId="3" fontId="71" fillId="26" borderId="32" xfId="50" applyNumberFormat="1" applyFont="1" applyFill="1" applyBorder="1" applyAlignment="1" applyProtection="1">
      <alignment horizontal="center" vertical="center" wrapText="1"/>
    </xf>
    <xf numFmtId="0" fontId="71" fillId="0" borderId="0" xfId="50" applyFont="1" applyFill="1" applyBorder="1" applyAlignment="1" applyProtection="1">
      <alignment horizontal="center" vertical="center"/>
    </xf>
    <xf numFmtId="0" fontId="60" fillId="0" borderId="0" xfId="50" applyFont="1" applyBorder="1" applyAlignment="1" applyProtection="1">
      <alignment vertical="center"/>
    </xf>
    <xf numFmtId="0" fontId="71" fillId="0" borderId="32" xfId="50" applyFont="1" applyBorder="1" applyAlignment="1" applyProtection="1">
      <alignment horizontal="left" vertical="center" wrapText="1"/>
    </xf>
    <xf numFmtId="0" fontId="38" fillId="0" borderId="0" xfId="50" applyFont="1" applyBorder="1" applyAlignment="1" applyProtection="1">
      <alignment vertical="center"/>
    </xf>
    <xf numFmtId="0" fontId="59" fillId="0" borderId="0" xfId="50" applyFont="1" applyBorder="1" applyAlignment="1" applyProtection="1">
      <alignment vertical="center"/>
    </xf>
    <xf numFmtId="0" fontId="38" fillId="0" borderId="0" xfId="50" applyFont="1" applyAlignment="1" applyProtection="1">
      <alignment wrapText="1"/>
    </xf>
    <xf numFmtId="49" fontId="59" fillId="0" borderId="0" xfId="50" applyNumberFormat="1" applyFont="1" applyProtection="1"/>
    <xf numFmtId="0" fontId="43" fillId="0" borderId="0" xfId="0" applyFont="1" applyFill="1" applyAlignment="1" applyProtection="1">
      <alignment vertical="center"/>
    </xf>
    <xf numFmtId="0" fontId="74" fillId="0" borderId="0" xfId="50" applyFont="1" applyFill="1" applyProtection="1"/>
    <xf numFmtId="0" fontId="2" fillId="0" borderId="0" xfId="50" applyFont="1" applyFill="1" applyProtection="1"/>
    <xf numFmtId="9" fontId="0" fillId="0" borderId="0" xfId="67" applyFont="1" applyProtection="1"/>
    <xf numFmtId="0" fontId="46" fillId="0" borderId="0" xfId="62" applyFont="1" applyAlignment="1">
      <alignment wrapText="1"/>
    </xf>
    <xf numFmtId="0" fontId="46" fillId="0" borderId="0" xfId="50" applyFont="1" applyAlignment="1" applyProtection="1">
      <alignment wrapText="1"/>
    </xf>
    <xf numFmtId="49" fontId="46" fillId="0" borderId="0" xfId="50" applyNumberFormat="1" applyFont="1" applyAlignment="1" applyProtection="1">
      <alignment wrapText="1"/>
    </xf>
    <xf numFmtId="0" fontId="75" fillId="0" borderId="0" xfId="50" applyFont="1" applyAlignment="1" applyProtection="1">
      <alignment wrapText="1"/>
    </xf>
    <xf numFmtId="49" fontId="46" fillId="0" borderId="0" xfId="62" applyNumberFormat="1" applyFont="1" applyAlignment="1">
      <alignment wrapText="1"/>
    </xf>
    <xf numFmtId="0" fontId="11" fillId="0" borderId="32" xfId="2" applyFont="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25" borderId="0" xfId="1" applyFont="1" applyFill="1" applyAlignment="1">
      <alignment horizontal="center" vertical="center"/>
    </xf>
    <xf numFmtId="0" fontId="62"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2" applyFont="1" applyAlignment="1">
      <alignment horizont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 fillId="0" borderId="0" xfId="1" applyFont="1" applyAlignment="1" applyProtection="1">
      <alignment horizontal="center" vertical="center"/>
    </xf>
    <xf numFmtId="0" fontId="7" fillId="0" borderId="0" xfId="1" applyFont="1" applyAlignment="1" applyProtection="1">
      <alignment horizontal="center" vertical="center"/>
    </xf>
    <xf numFmtId="0" fontId="8" fillId="0" borderId="0" xfId="1" applyFont="1" applyAlignment="1" applyProtection="1">
      <alignment horizontal="center" vertical="center"/>
    </xf>
    <xf numFmtId="0" fontId="43" fillId="0" borderId="0" xfId="0" applyFont="1" applyFill="1" applyAlignment="1" applyProtection="1">
      <alignment horizontal="center" vertical="center"/>
    </xf>
    <xf numFmtId="49" fontId="46" fillId="0" borderId="0" xfId="50" applyNumberFormat="1" applyFont="1" applyAlignment="1" applyProtection="1">
      <alignment horizontal="left" vertical="center" wrapText="1"/>
    </xf>
    <xf numFmtId="0" fontId="70" fillId="0" borderId="0" xfId="50" applyFont="1" applyAlignment="1" applyProtection="1">
      <alignment horizontal="left" vertical="center" wrapText="1"/>
    </xf>
    <xf numFmtId="0" fontId="8" fillId="0" borderId="0" xfId="1" applyFont="1" applyAlignment="1" applyProtection="1">
      <alignment horizontal="center" vertical="center" wrapText="1"/>
    </xf>
    <xf numFmtId="0" fontId="71" fillId="26" borderId="40" xfId="50" applyFont="1" applyFill="1" applyBorder="1" applyAlignment="1" applyProtection="1">
      <alignment horizontal="left" vertical="center" wrapText="1"/>
    </xf>
    <xf numFmtId="0" fontId="71" fillId="26" borderId="2" xfId="50" applyFont="1" applyFill="1" applyBorder="1" applyAlignment="1" applyProtection="1">
      <alignment horizontal="left" vertical="center" wrapText="1"/>
    </xf>
    <xf numFmtId="0" fontId="71" fillId="26" borderId="40" xfId="50" applyFont="1" applyFill="1" applyBorder="1" applyAlignment="1" applyProtection="1">
      <alignment horizontal="center" vertical="center"/>
    </xf>
    <xf numFmtId="0" fontId="71" fillId="26" borderId="2" xfId="50" applyFont="1" applyFill="1" applyBorder="1" applyAlignment="1" applyProtection="1">
      <alignment horizontal="center" vertical="center"/>
    </xf>
    <xf numFmtId="0" fontId="71" fillId="26" borderId="32" xfId="50" applyFont="1" applyFill="1" applyBorder="1" applyAlignment="1" applyProtection="1">
      <alignment horizontal="center" vertic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25" xfId="2" applyFont="1" applyFill="1" applyBorder="1" applyAlignment="1">
      <alignment horizontal="left" vertical="top" wrapText="1"/>
    </xf>
    <xf numFmtId="0" fontId="41" fillId="0" borderId="28" xfId="2" applyFont="1" applyFill="1" applyBorder="1" applyAlignment="1">
      <alignment horizontal="left" vertical="top" wrapText="1"/>
    </xf>
    <xf numFmtId="0" fontId="41" fillId="0" borderId="2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66" fillId="0" borderId="33" xfId="0" applyNumberFormat="1" applyFont="1" applyFill="1" applyBorder="1" applyAlignment="1" applyProtection="1">
      <alignment horizontal="left" vertical="top" wrapText="1"/>
    </xf>
    <xf numFmtId="0" fontId="65" fillId="0" borderId="0" xfId="0" applyNumberFormat="1" applyFont="1" applyFill="1" applyBorder="1" applyAlignment="1" applyProtection="1">
      <alignment horizontal="left" vertical="top" wrapText="1"/>
    </xf>
    <xf numFmtId="0" fontId="65" fillId="0" borderId="39" xfId="0" applyNumberFormat="1" applyFont="1" applyFill="1" applyBorder="1" applyAlignment="1" applyProtection="1">
      <alignment horizontal="left" vertical="top" wrapText="1"/>
    </xf>
    <xf numFmtId="0" fontId="65" fillId="0" borderId="33" xfId="0" applyNumberFormat="1" applyFont="1" applyFill="1" applyBorder="1" applyAlignment="1" applyProtection="1">
      <alignment horizontal="left" vertical="top" wrapText="1"/>
    </xf>
    <xf numFmtId="0" fontId="69" fillId="0" borderId="36" xfId="0" applyNumberFormat="1" applyFont="1" applyFill="1" applyBorder="1" applyAlignment="1" applyProtection="1">
      <alignment horizontal="left" vertical="center" wrapText="1"/>
    </xf>
    <xf numFmtId="0" fontId="69" fillId="0" borderId="37" xfId="0" applyNumberFormat="1" applyFont="1" applyFill="1" applyBorder="1" applyAlignment="1" applyProtection="1">
      <alignment horizontal="left" vertical="center" wrapText="1"/>
    </xf>
    <xf numFmtId="0" fontId="69" fillId="0" borderId="38" xfId="0" applyNumberFormat="1" applyFont="1" applyFill="1" applyBorder="1" applyAlignment="1" applyProtection="1">
      <alignment horizontal="left" vertical="center" wrapText="1"/>
    </xf>
    <xf numFmtId="0" fontId="66" fillId="0" borderId="36" xfId="0" applyNumberFormat="1" applyFont="1" applyFill="1" applyBorder="1" applyAlignment="1" applyProtection="1">
      <alignment horizontal="left" vertical="center" wrapText="1"/>
    </xf>
    <xf numFmtId="0" fontId="66" fillId="0" borderId="37" xfId="0" applyNumberFormat="1" applyFont="1" applyFill="1" applyBorder="1" applyAlignment="1" applyProtection="1">
      <alignment horizontal="left" vertical="center" wrapText="1"/>
    </xf>
    <xf numFmtId="0" fontId="66" fillId="0" borderId="38" xfId="0" applyNumberFormat="1" applyFont="1" applyFill="1" applyBorder="1" applyAlignment="1" applyProtection="1">
      <alignment horizontal="left" vertical="center" wrapText="1"/>
    </xf>
    <xf numFmtId="0" fontId="65" fillId="0" borderId="32" xfId="0" applyNumberFormat="1" applyFont="1" applyFill="1" applyBorder="1" applyAlignment="1" applyProtection="1">
      <alignment horizontal="center" vertical="center"/>
    </xf>
    <xf numFmtId="0" fontId="65" fillId="0" borderId="37" xfId="0" applyNumberFormat="1" applyFont="1" applyFill="1" applyBorder="1" applyAlignment="1" applyProtection="1">
      <alignment horizontal="center"/>
    </xf>
    <xf numFmtId="0" fontId="65" fillId="0" borderId="32" xfId="0" applyNumberFormat="1" applyFont="1" applyFill="1" applyBorder="1" applyAlignment="1" applyProtection="1">
      <alignment horizontal="center" vertical="center" wrapText="1"/>
    </xf>
    <xf numFmtId="0" fontId="66" fillId="0" borderId="0" xfId="0" applyNumberFormat="1" applyFont="1" applyFill="1" applyBorder="1" applyAlignment="1" applyProtection="1">
      <alignment horizontal="center" vertical="top"/>
    </xf>
    <xf numFmtId="0" fontId="67" fillId="0" borderId="33" xfId="0" applyNumberFormat="1" applyFont="1" applyFill="1" applyBorder="1" applyAlignment="1" applyProtection="1">
      <alignment horizontal="center" vertical="top"/>
    </xf>
    <xf numFmtId="0" fontId="68" fillId="0" borderId="0" xfId="0" applyNumberFormat="1" applyFont="1" applyFill="1" applyBorder="1" applyAlignment="1" applyProtection="1">
      <alignment horizontal="center"/>
    </xf>
    <xf numFmtId="0" fontId="65" fillId="0" borderId="20" xfId="0" applyNumberFormat="1" applyFont="1" applyFill="1" applyBorder="1" applyAlignment="1" applyProtection="1">
      <alignment horizontal="center" wrapText="1"/>
    </xf>
    <xf numFmtId="0" fontId="65" fillId="0" borderId="0" xfId="0" applyNumberFormat="1" applyFont="1" applyFill="1" applyBorder="1" applyAlignment="1" applyProtection="1">
      <alignment horizontal="left" vertical="top"/>
    </xf>
    <xf numFmtId="0" fontId="65" fillId="0" borderId="0" xfId="0" applyNumberFormat="1" applyFont="1" applyFill="1" applyBorder="1" applyAlignment="1" applyProtection="1">
      <alignment vertical="top" wrapText="1"/>
    </xf>
    <xf numFmtId="0" fontId="67" fillId="0" borderId="33" xfId="0" applyNumberFormat="1" applyFont="1" applyFill="1" applyBorder="1" applyAlignment="1" applyProtection="1">
      <alignment horizontal="center"/>
    </xf>
    <xf numFmtId="0" fontId="65" fillId="0" borderId="0" xfId="0" applyNumberFormat="1" applyFont="1" applyFill="1" applyBorder="1" applyAlignment="1" applyProtection="1">
      <alignment horizontal="center" wrapText="1"/>
    </xf>
    <xf numFmtId="0" fontId="66" fillId="0" borderId="0" xfId="0" applyNumberFormat="1" applyFont="1" applyFill="1" applyBorder="1" applyAlignment="1" applyProtection="1">
      <alignment horizontal="left" vertical="top" wrapText="1"/>
    </xf>
    <xf numFmtId="0" fontId="65" fillId="0" borderId="20" xfId="0" applyNumberFormat="1" applyFont="1" applyFill="1" applyBorder="1" applyAlignment="1" applyProtection="1">
      <alignment horizontal="left" vertical="top"/>
    </xf>
    <xf numFmtId="0" fontId="67" fillId="0" borderId="33" xfId="0" applyNumberFormat="1" applyFont="1" applyFill="1" applyBorder="1" applyAlignment="1" applyProtection="1">
      <alignment horizontal="center" vertical="center"/>
    </xf>
    <xf numFmtId="0" fontId="42" fillId="0" borderId="28" xfId="2" applyFont="1" applyFill="1" applyBorder="1" applyAlignment="1">
      <alignment vertical="top" wrapText="1"/>
    </xf>
    <xf numFmtId="0" fontId="42" fillId="0" borderId="32" xfId="2" applyFont="1" applyFill="1" applyBorder="1" applyAlignment="1">
      <alignment vertical="top" wrapText="1"/>
    </xf>
    <xf numFmtId="0" fontId="41" fillId="0" borderId="32" xfId="2" applyFont="1" applyFill="1" applyBorder="1" applyAlignment="1">
      <alignment vertical="top" wrapText="1"/>
    </xf>
    <xf numFmtId="0" fontId="41" fillId="0" borderId="32" xfId="2" applyFont="1" applyFill="1" applyBorder="1" applyAlignment="1">
      <alignment horizontal="left" vertical="top"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91;&#1089;&#1080;&#1085;&#1072;/&#1048;&#1085;&#1074;&#1077;&#1089;&#1090;&#1080;&#1094;&#1080;&#1086;&#1085;&#1085;&#1072;&#1103;%20&#1087;&#1088;&#1086;&#1075;&#1088;&#1072;&#1084;&#1084;&#1072;/2022-2026/&#1055;&#1072;&#1089;&#1087;&#1086;&#1088;&#1090;&#1072;%20-%20&#1088;&#1072;&#1089;&#1095;&#1077;&#1090;%20&#1101;&#1082;&#1086;&#1085;&#1086;&#1084;.&#1101;&#1092;&#1092;&#1077;&#1082;&#1090;&#1072;/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sheetData sheetId="1">
        <row r="22">
          <cell r="C22" t="str">
            <v>1.2.2.1 Реконструкция линий электропередачи</v>
          </cell>
          <cell r="D22">
            <v>0</v>
          </cell>
          <cell r="E22">
            <v>0</v>
          </cell>
        </row>
        <row r="47">
          <cell r="M47">
            <v>0</v>
          </cell>
        </row>
      </sheetData>
      <sheetData sheetId="2"/>
      <sheetData sheetId="3"/>
      <sheetData sheetId="4"/>
      <sheetData sheetId="5"/>
      <sheetData sheetId="6"/>
      <sheetData sheetId="7"/>
      <sheetData sheetId="8"/>
      <sheetData sheetId="9"/>
      <sheetData sheetId="10"/>
      <sheetData sheetId="1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cell r="K6">
            <v>0</v>
          </cell>
          <cell r="L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cell r="K7">
            <v>0</v>
          </cell>
          <cell r="L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cell r="K8">
            <v>0</v>
          </cell>
          <cell r="L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cell r="K9">
            <v>0</v>
          </cell>
          <cell r="L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cell r="K10">
            <v>0</v>
          </cell>
          <cell r="L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cell r="K11">
            <v>0</v>
          </cell>
          <cell r="L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cell r="K12">
            <v>0</v>
          </cell>
          <cell r="L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cell r="K13">
            <v>0</v>
          </cell>
          <cell r="L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cell r="K14">
            <v>0</v>
          </cell>
          <cell r="L14">
            <v>0</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cell r="K15">
            <v>0</v>
          </cell>
          <cell r="L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cell r="K16">
            <v>0</v>
          </cell>
          <cell r="L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cell r="K17">
            <v>0</v>
          </cell>
          <cell r="L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cell r="K18">
            <v>0</v>
          </cell>
          <cell r="L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cell r="K19">
            <v>0</v>
          </cell>
          <cell r="L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cell r="K20">
            <v>0</v>
          </cell>
          <cell r="L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cell r="K21">
            <v>0</v>
          </cell>
          <cell r="L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cell r="K22">
            <v>0</v>
          </cell>
          <cell r="L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cell r="K23">
            <v>0</v>
          </cell>
          <cell r="L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cell r="K24">
            <v>0</v>
          </cell>
          <cell r="L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cell r="K25">
            <v>0</v>
          </cell>
          <cell r="L25">
            <v>0</v>
          </cell>
        </row>
        <row r="26">
          <cell r="B26" t="str">
            <v>1.6 Прочие инвестиционные проекты (НИОКР)</v>
          </cell>
          <cell r="C26">
            <v>0</v>
          </cell>
          <cell r="D26">
            <v>0.15</v>
          </cell>
          <cell r="E26">
            <v>0</v>
          </cell>
          <cell r="F26">
            <v>0</v>
          </cell>
          <cell r="G26">
            <v>0</v>
          </cell>
          <cell r="H26">
            <v>0</v>
          </cell>
          <cell r="I26">
            <v>0</v>
          </cell>
          <cell r="J26">
            <v>0</v>
          </cell>
          <cell r="K26">
            <v>0</v>
          </cell>
          <cell r="L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cell r="K27">
            <v>0</v>
          </cell>
          <cell r="L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hyperlink" Target="https://yandex.ru/maps/?ll=56.259378%2C54.771070&amp;mode=whatshere&amp;whatshere%5Bpoint%5D=56.259586%2C54.771942&amp;whatshere%5Bzoom%5D=17.25&amp;z=17.2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92D050"/>
    <pageSetUpPr fitToPage="1"/>
  </sheetPr>
  <dimension ref="A1:U337"/>
  <sheetViews>
    <sheetView tabSelected="1" view="pageBreakPreview" topLeftCell="D24" zoomScale="85" zoomScaleSheetLayoutView="85"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7" t="s">
        <v>66</v>
      </c>
      <c r="F1" s="15"/>
    </row>
    <row r="2" spans="1:21" s="11" customFormat="1" ht="18.75" customHeight="1" x14ac:dyDescent="0.3">
      <c r="A2" s="17"/>
      <c r="C2" s="14" t="s">
        <v>8</v>
      </c>
      <c r="F2" s="15"/>
    </row>
    <row r="3" spans="1:21" s="11" customFormat="1" ht="18.75" x14ac:dyDescent="0.3">
      <c r="A3" s="16"/>
      <c r="C3" s="14" t="s">
        <v>433</v>
      </c>
      <c r="F3" s="15"/>
    </row>
    <row r="4" spans="1:21" s="11" customFormat="1" ht="18.75" x14ac:dyDescent="0.3">
      <c r="A4" s="16"/>
      <c r="F4" s="15"/>
      <c r="G4" s="14"/>
    </row>
    <row r="5" spans="1:21" s="11" customFormat="1" ht="15.75" x14ac:dyDescent="0.25">
      <c r="A5" s="396" t="s">
        <v>602</v>
      </c>
      <c r="B5" s="396"/>
      <c r="C5" s="396"/>
      <c r="D5" s="159"/>
      <c r="E5" s="159"/>
      <c r="F5" s="159"/>
      <c r="G5" s="159"/>
      <c r="H5" s="159"/>
      <c r="I5" s="159"/>
    </row>
    <row r="6" spans="1:21" s="11" customFormat="1" ht="18.75" x14ac:dyDescent="0.3">
      <c r="A6" s="16"/>
      <c r="F6" s="15"/>
      <c r="G6" s="14"/>
    </row>
    <row r="7" spans="1:21" s="11" customFormat="1" ht="18.75" x14ac:dyDescent="0.2">
      <c r="A7" s="400" t="s">
        <v>7</v>
      </c>
      <c r="B7" s="400"/>
      <c r="C7" s="400"/>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401" t="s">
        <v>442</v>
      </c>
      <c r="B9" s="401"/>
      <c r="C9" s="401"/>
      <c r="D9" s="7"/>
      <c r="E9" s="7"/>
      <c r="F9" s="7"/>
      <c r="G9" s="7"/>
      <c r="H9" s="12"/>
      <c r="I9" s="12"/>
      <c r="J9" s="12"/>
      <c r="K9" s="12"/>
      <c r="L9" s="12"/>
      <c r="M9" s="12"/>
      <c r="N9" s="12"/>
      <c r="O9" s="12"/>
      <c r="P9" s="12"/>
      <c r="Q9" s="12"/>
      <c r="R9" s="12"/>
      <c r="S9" s="12"/>
      <c r="T9" s="12"/>
      <c r="U9" s="12"/>
    </row>
    <row r="10" spans="1:21" s="11" customFormat="1" ht="18.75" x14ac:dyDescent="0.2">
      <c r="A10" s="397" t="s">
        <v>6</v>
      </c>
      <c r="B10" s="397"/>
      <c r="C10" s="397"/>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402" t="s">
        <v>604</v>
      </c>
      <c r="B12" s="402"/>
      <c r="C12" s="402"/>
      <c r="D12" s="7"/>
      <c r="E12" s="7"/>
      <c r="F12" s="7"/>
      <c r="G12" s="7"/>
      <c r="H12" s="12"/>
      <c r="I12" s="12"/>
      <c r="J12" s="12"/>
      <c r="K12" s="12"/>
      <c r="L12" s="12"/>
      <c r="M12" s="12"/>
      <c r="N12" s="12"/>
      <c r="O12" s="12"/>
      <c r="P12" s="12"/>
      <c r="Q12" s="12"/>
      <c r="R12" s="12"/>
      <c r="S12" s="12"/>
      <c r="T12" s="12"/>
      <c r="U12" s="12"/>
    </row>
    <row r="13" spans="1:21" s="11" customFormat="1" ht="18.75" x14ac:dyDescent="0.2">
      <c r="A13" s="397" t="s">
        <v>5</v>
      </c>
      <c r="B13" s="397"/>
      <c r="C13" s="397"/>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46.5" customHeight="1" x14ac:dyDescent="0.2">
      <c r="A15" s="403" t="s">
        <v>624</v>
      </c>
      <c r="B15" s="403"/>
      <c r="C15" s="403"/>
      <c r="D15" s="7"/>
      <c r="E15" s="7"/>
      <c r="F15" s="7"/>
      <c r="G15" s="7"/>
      <c r="H15" s="7"/>
      <c r="I15" s="7"/>
      <c r="J15" s="7"/>
      <c r="K15" s="7"/>
      <c r="L15" s="7"/>
      <c r="M15" s="7"/>
      <c r="N15" s="7"/>
      <c r="O15" s="7"/>
      <c r="P15" s="7"/>
      <c r="Q15" s="7"/>
      <c r="R15" s="7"/>
      <c r="S15" s="7"/>
      <c r="T15" s="7"/>
      <c r="U15" s="7"/>
    </row>
    <row r="16" spans="1:21" s="3" customFormat="1" ht="15" customHeight="1" x14ac:dyDescent="0.2">
      <c r="A16" s="397" t="s">
        <v>4</v>
      </c>
      <c r="B16" s="397"/>
      <c r="C16" s="397"/>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25.5" customHeight="1" x14ac:dyDescent="0.2">
      <c r="A18" s="398" t="s">
        <v>404</v>
      </c>
      <c r="B18" s="399"/>
      <c r="C18" s="39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1.25" customHeight="1" x14ac:dyDescent="0.2">
      <c r="A22" s="23" t="s">
        <v>62</v>
      </c>
      <c r="B22" s="39" t="s">
        <v>251</v>
      </c>
      <c r="C22" s="35" t="s">
        <v>434</v>
      </c>
      <c r="D22" s="28"/>
      <c r="E22" s="28"/>
      <c r="F22" s="28"/>
      <c r="G22" s="28"/>
      <c r="H22" s="27"/>
      <c r="I22" s="27"/>
      <c r="J22" s="27"/>
      <c r="K22" s="27"/>
      <c r="L22" s="27"/>
      <c r="M22" s="27"/>
      <c r="N22" s="27"/>
      <c r="O22" s="27"/>
      <c r="P22" s="27"/>
      <c r="Q22" s="27"/>
      <c r="R22" s="27"/>
      <c r="S22" s="26"/>
      <c r="T22" s="26"/>
      <c r="U22" s="26"/>
    </row>
    <row r="23" spans="1:21" s="3" customFormat="1" ht="54.75" customHeight="1" x14ac:dyDescent="0.2">
      <c r="A23" s="23" t="s">
        <v>61</v>
      </c>
      <c r="B23" s="34" t="s">
        <v>422</v>
      </c>
      <c r="C23" s="218" t="s">
        <v>438</v>
      </c>
      <c r="D23" s="28"/>
      <c r="E23" s="28"/>
      <c r="F23" s="28"/>
      <c r="G23" s="28"/>
      <c r="H23" s="27"/>
      <c r="I23" s="27"/>
      <c r="J23" s="27"/>
      <c r="K23" s="27"/>
      <c r="L23" s="27"/>
      <c r="M23" s="27"/>
      <c r="N23" s="27"/>
      <c r="O23" s="27"/>
      <c r="P23" s="27"/>
      <c r="Q23" s="27"/>
      <c r="R23" s="27"/>
      <c r="S23" s="26"/>
      <c r="T23" s="26"/>
      <c r="U23" s="26"/>
    </row>
    <row r="24" spans="1:21" s="30" customFormat="1" ht="58.5" customHeight="1" x14ac:dyDescent="0.2">
      <c r="A24" s="23" t="s">
        <v>60</v>
      </c>
      <c r="B24" s="156" t="s">
        <v>354</v>
      </c>
      <c r="C24" s="166" t="s">
        <v>442</v>
      </c>
      <c r="D24" s="33"/>
      <c r="E24" s="33"/>
      <c r="F24" s="33"/>
      <c r="G24" s="32"/>
      <c r="H24" s="32"/>
      <c r="I24" s="32"/>
      <c r="J24" s="32"/>
      <c r="K24" s="32"/>
      <c r="L24" s="32"/>
      <c r="M24" s="32"/>
      <c r="N24" s="32"/>
      <c r="O24" s="32"/>
      <c r="P24" s="32"/>
      <c r="Q24" s="32"/>
      <c r="R24" s="31"/>
      <c r="S24" s="31"/>
      <c r="T24" s="31"/>
      <c r="U24" s="31"/>
    </row>
    <row r="25" spans="1:21" s="30" customFormat="1" ht="42.75" customHeight="1" x14ac:dyDescent="0.2">
      <c r="A25" s="23" t="s">
        <v>59</v>
      </c>
      <c r="B25" s="156" t="s">
        <v>72</v>
      </c>
      <c r="C25" s="190" t="s">
        <v>428</v>
      </c>
      <c r="D25" s="33"/>
      <c r="E25" s="33"/>
      <c r="F25" s="33"/>
      <c r="G25" s="32"/>
      <c r="H25" s="32"/>
      <c r="I25" s="32"/>
      <c r="J25" s="32"/>
      <c r="K25" s="32"/>
      <c r="L25" s="32"/>
      <c r="M25" s="32"/>
      <c r="N25" s="32"/>
      <c r="O25" s="32"/>
      <c r="P25" s="32"/>
      <c r="Q25" s="32"/>
      <c r="R25" s="31"/>
      <c r="S25" s="31"/>
      <c r="T25" s="31"/>
      <c r="U25" s="31"/>
    </row>
    <row r="26" spans="1:21" s="30" customFormat="1" ht="51.75" customHeight="1" x14ac:dyDescent="0.2">
      <c r="A26" s="23" t="s">
        <v>57</v>
      </c>
      <c r="B26" s="156" t="s">
        <v>71</v>
      </c>
      <c r="C26" s="166" t="s">
        <v>625</v>
      </c>
      <c r="D26" s="33"/>
      <c r="E26" s="33"/>
      <c r="F26" s="33"/>
      <c r="G26" s="32"/>
      <c r="H26" s="32"/>
      <c r="I26" s="32"/>
      <c r="J26" s="32"/>
      <c r="K26" s="32"/>
      <c r="L26" s="32"/>
      <c r="M26" s="32"/>
      <c r="N26" s="32"/>
      <c r="O26" s="32"/>
      <c r="P26" s="32"/>
      <c r="Q26" s="32"/>
      <c r="R26" s="31"/>
      <c r="S26" s="31"/>
      <c r="T26" s="31"/>
      <c r="U26" s="31"/>
    </row>
    <row r="27" spans="1:21" s="30" customFormat="1" ht="42.75" customHeight="1" x14ac:dyDescent="0.2">
      <c r="A27" s="23" t="s">
        <v>56</v>
      </c>
      <c r="B27" s="156" t="s">
        <v>355</v>
      </c>
      <c r="C27" s="168" t="s">
        <v>420</v>
      </c>
      <c r="D27" s="33"/>
      <c r="E27" s="33"/>
      <c r="F27" s="33"/>
      <c r="G27" s="32"/>
      <c r="H27" s="32"/>
      <c r="I27" s="32"/>
      <c r="J27" s="32"/>
      <c r="K27" s="32"/>
      <c r="L27" s="32"/>
      <c r="M27" s="32"/>
      <c r="N27" s="32"/>
      <c r="O27" s="32"/>
      <c r="P27" s="32"/>
      <c r="Q27" s="32"/>
      <c r="R27" s="31"/>
      <c r="S27" s="31"/>
      <c r="T27" s="31"/>
      <c r="U27" s="31"/>
    </row>
    <row r="28" spans="1:21" s="30" customFormat="1" ht="51.75" customHeight="1" x14ac:dyDescent="0.2">
      <c r="A28" s="23" t="s">
        <v>54</v>
      </c>
      <c r="B28" s="156" t="s">
        <v>356</v>
      </c>
      <c r="C28" s="168" t="s">
        <v>420</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52</v>
      </c>
      <c r="B29" s="156" t="s">
        <v>357</v>
      </c>
      <c r="C29" s="168" t="s">
        <v>420</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70</v>
      </c>
      <c r="B30" s="38" t="s">
        <v>358</v>
      </c>
      <c r="C30" s="168" t="s">
        <v>420</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68</v>
      </c>
      <c r="B31" s="38" t="s">
        <v>359</v>
      </c>
      <c r="C31" s="168" t="s">
        <v>420</v>
      </c>
      <c r="D31" s="33"/>
      <c r="E31" s="33"/>
      <c r="F31" s="33"/>
      <c r="G31" s="32"/>
      <c r="H31" s="32"/>
      <c r="I31" s="32"/>
      <c r="J31" s="32"/>
      <c r="K31" s="32"/>
      <c r="L31" s="32"/>
      <c r="M31" s="32"/>
      <c r="N31" s="32"/>
      <c r="O31" s="32"/>
      <c r="P31" s="32"/>
      <c r="Q31" s="32"/>
      <c r="R31" s="31"/>
      <c r="S31" s="31"/>
      <c r="T31" s="31"/>
      <c r="U31" s="31"/>
    </row>
    <row r="32" spans="1:21" s="30" customFormat="1" ht="101.25" customHeight="1" x14ac:dyDescent="0.2">
      <c r="A32" s="23" t="s">
        <v>67</v>
      </c>
      <c r="B32" s="38" t="s">
        <v>360</v>
      </c>
      <c r="C32" s="168" t="s">
        <v>421</v>
      </c>
      <c r="D32" s="33"/>
      <c r="E32" s="33"/>
      <c r="F32" s="33"/>
      <c r="G32" s="32"/>
      <c r="H32" s="32"/>
      <c r="I32" s="32"/>
      <c r="J32" s="32"/>
      <c r="K32" s="32"/>
      <c r="L32" s="32"/>
      <c r="M32" s="32"/>
      <c r="N32" s="32"/>
      <c r="O32" s="32"/>
      <c r="P32" s="32"/>
      <c r="Q32" s="32"/>
      <c r="R32" s="31"/>
      <c r="S32" s="31"/>
      <c r="T32" s="31"/>
      <c r="U32" s="31"/>
    </row>
    <row r="33" spans="1:21" ht="111" customHeight="1" x14ac:dyDescent="0.25">
      <c r="A33" s="23" t="s">
        <v>374</v>
      </c>
      <c r="B33" s="38" t="s">
        <v>361</v>
      </c>
      <c r="C33" s="168" t="s">
        <v>421</v>
      </c>
      <c r="D33" s="22"/>
      <c r="E33" s="22"/>
      <c r="F33" s="22"/>
      <c r="G33" s="22"/>
      <c r="H33" s="22"/>
      <c r="I33" s="22"/>
      <c r="J33" s="22"/>
      <c r="K33" s="22"/>
      <c r="L33" s="22"/>
      <c r="M33" s="22"/>
      <c r="N33" s="22"/>
      <c r="O33" s="22"/>
      <c r="P33" s="22"/>
      <c r="Q33" s="22"/>
      <c r="R33" s="22"/>
      <c r="S33" s="22"/>
      <c r="T33" s="22"/>
      <c r="U33" s="22"/>
    </row>
    <row r="34" spans="1:21" ht="58.5" customHeight="1" x14ac:dyDescent="0.25">
      <c r="A34" s="23" t="s">
        <v>364</v>
      </c>
      <c r="B34" s="38" t="s">
        <v>69</v>
      </c>
      <c r="C34" s="168" t="s">
        <v>421</v>
      </c>
      <c r="D34" s="22"/>
      <c r="E34" s="22"/>
      <c r="F34" s="22"/>
      <c r="G34" s="22"/>
      <c r="H34" s="22"/>
      <c r="I34" s="22"/>
      <c r="J34" s="22"/>
      <c r="K34" s="22"/>
      <c r="L34" s="22"/>
      <c r="M34" s="22"/>
      <c r="N34" s="22"/>
      <c r="O34" s="22"/>
      <c r="P34" s="22"/>
      <c r="Q34" s="22"/>
      <c r="R34" s="22"/>
      <c r="S34" s="22"/>
      <c r="T34" s="22"/>
      <c r="U34" s="22"/>
    </row>
    <row r="35" spans="1:21" ht="51.75" customHeight="1" x14ac:dyDescent="0.25">
      <c r="A35" s="23" t="s">
        <v>375</v>
      </c>
      <c r="B35" s="38" t="s">
        <v>362</v>
      </c>
      <c r="C35" s="168" t="s">
        <v>420</v>
      </c>
      <c r="D35" s="22"/>
      <c r="E35" s="22"/>
      <c r="F35" s="22"/>
      <c r="G35" s="22"/>
      <c r="H35" s="22"/>
      <c r="I35" s="22"/>
      <c r="J35" s="22"/>
      <c r="K35" s="22"/>
      <c r="L35" s="22"/>
      <c r="M35" s="22"/>
      <c r="N35" s="22"/>
      <c r="O35" s="22"/>
      <c r="P35" s="22"/>
      <c r="Q35" s="22"/>
      <c r="R35" s="22"/>
      <c r="S35" s="22"/>
      <c r="T35" s="22"/>
      <c r="U35" s="22"/>
    </row>
    <row r="36" spans="1:21" ht="43.5" customHeight="1" x14ac:dyDescent="0.25">
      <c r="A36" s="23" t="s">
        <v>365</v>
      </c>
      <c r="B36" s="38" t="s">
        <v>363</v>
      </c>
      <c r="C36" s="35" t="s">
        <v>270</v>
      </c>
      <c r="D36" s="22"/>
      <c r="E36" s="22"/>
      <c r="F36" s="22"/>
      <c r="G36" s="22"/>
      <c r="H36" s="22"/>
      <c r="I36" s="22"/>
      <c r="J36" s="22"/>
      <c r="K36" s="22"/>
      <c r="L36" s="22"/>
      <c r="M36" s="22"/>
      <c r="N36" s="22"/>
      <c r="O36" s="22"/>
      <c r="P36" s="22"/>
      <c r="Q36" s="22"/>
      <c r="R36" s="22"/>
      <c r="S36" s="22"/>
      <c r="T36" s="22"/>
      <c r="U36" s="22"/>
    </row>
    <row r="37" spans="1:21" ht="43.5" customHeight="1" x14ac:dyDescent="0.25">
      <c r="A37" s="23" t="s">
        <v>376</v>
      </c>
      <c r="B37" s="38" t="s">
        <v>222</v>
      </c>
      <c r="C37" s="168" t="s">
        <v>421</v>
      </c>
      <c r="D37" s="22"/>
      <c r="E37" s="22"/>
      <c r="F37" s="22"/>
      <c r="G37" s="22"/>
      <c r="H37" s="22"/>
      <c r="I37" s="22"/>
      <c r="J37" s="22"/>
      <c r="K37" s="22"/>
      <c r="L37" s="22"/>
      <c r="M37" s="22"/>
      <c r="N37" s="22"/>
      <c r="O37" s="22"/>
      <c r="P37" s="22"/>
      <c r="Q37" s="22"/>
      <c r="R37" s="22"/>
      <c r="S37" s="22"/>
      <c r="T37" s="22"/>
      <c r="U37" s="22"/>
    </row>
    <row r="38" spans="1:21" ht="23.25" customHeight="1" x14ac:dyDescent="0.25">
      <c r="A38" s="393"/>
      <c r="B38" s="394"/>
      <c r="C38" s="395"/>
      <c r="D38" s="22"/>
      <c r="E38" s="22"/>
      <c r="F38" s="22"/>
      <c r="G38" s="22"/>
      <c r="H38" s="22"/>
      <c r="I38" s="22"/>
      <c r="J38" s="22"/>
      <c r="K38" s="22"/>
      <c r="L38" s="22"/>
      <c r="M38" s="22"/>
      <c r="N38" s="22"/>
      <c r="O38" s="22"/>
      <c r="P38" s="22"/>
      <c r="Q38" s="22"/>
      <c r="R38" s="22"/>
      <c r="S38" s="22"/>
      <c r="T38" s="22"/>
      <c r="U38" s="22"/>
    </row>
    <row r="39" spans="1:21" ht="69" customHeight="1" x14ac:dyDescent="0.25">
      <c r="A39" s="23" t="s">
        <v>366</v>
      </c>
      <c r="B39" s="38" t="s">
        <v>439</v>
      </c>
      <c r="C39" s="188" t="s">
        <v>626</v>
      </c>
      <c r="D39" s="22"/>
      <c r="E39" s="22"/>
      <c r="F39" s="22"/>
      <c r="G39" s="22"/>
      <c r="H39" s="22"/>
      <c r="I39" s="22"/>
      <c r="J39" s="22"/>
      <c r="K39" s="22"/>
      <c r="L39" s="22"/>
      <c r="M39" s="22"/>
      <c r="N39" s="22"/>
      <c r="O39" s="22"/>
      <c r="P39" s="22"/>
      <c r="Q39" s="22"/>
      <c r="R39" s="22"/>
      <c r="S39" s="22"/>
      <c r="T39" s="22"/>
      <c r="U39" s="22"/>
    </row>
    <row r="40" spans="1:21" ht="105.75" customHeight="1" x14ac:dyDescent="0.25">
      <c r="A40" s="23" t="s">
        <v>377</v>
      </c>
      <c r="B40" s="38" t="s">
        <v>399</v>
      </c>
      <c r="C40" s="179" t="s">
        <v>270</v>
      </c>
      <c r="D40" s="22"/>
      <c r="E40" s="22"/>
      <c r="F40" s="22"/>
      <c r="G40" s="22"/>
      <c r="H40" s="22"/>
      <c r="I40" s="22"/>
      <c r="J40" s="22"/>
      <c r="K40" s="22"/>
      <c r="L40" s="22"/>
      <c r="M40" s="22"/>
      <c r="N40" s="22"/>
      <c r="O40" s="22"/>
      <c r="P40" s="22"/>
      <c r="Q40" s="22"/>
      <c r="R40" s="22"/>
      <c r="S40" s="22"/>
      <c r="T40" s="22"/>
      <c r="U40" s="22"/>
    </row>
    <row r="41" spans="1:21" ht="83.25" customHeight="1" x14ac:dyDescent="0.25">
      <c r="A41" s="23" t="s">
        <v>367</v>
      </c>
      <c r="B41" s="38" t="s">
        <v>414</v>
      </c>
      <c r="C41" s="179" t="s">
        <v>270</v>
      </c>
      <c r="D41" s="22"/>
      <c r="E41" s="22"/>
      <c r="F41" s="22"/>
      <c r="G41" s="22"/>
      <c r="H41" s="22"/>
      <c r="I41" s="22"/>
      <c r="J41" s="22"/>
      <c r="K41" s="22"/>
      <c r="L41" s="22"/>
      <c r="M41" s="22"/>
      <c r="N41" s="22"/>
      <c r="O41" s="22"/>
      <c r="P41" s="22"/>
      <c r="Q41" s="22"/>
      <c r="R41" s="22"/>
      <c r="S41" s="22"/>
      <c r="T41" s="22"/>
      <c r="U41" s="22"/>
    </row>
    <row r="42" spans="1:21" ht="186" customHeight="1" x14ac:dyDescent="0.25">
      <c r="A42" s="23" t="s">
        <v>380</v>
      </c>
      <c r="B42" s="38" t="s">
        <v>381</v>
      </c>
      <c r="C42" s="179" t="s">
        <v>270</v>
      </c>
      <c r="D42" s="22"/>
      <c r="E42" s="22"/>
      <c r="F42" s="22"/>
      <c r="G42" s="22"/>
      <c r="H42" s="22"/>
      <c r="I42" s="22"/>
      <c r="J42" s="22"/>
      <c r="K42" s="22"/>
      <c r="L42" s="22"/>
      <c r="M42" s="22"/>
      <c r="N42" s="22"/>
      <c r="O42" s="22"/>
      <c r="P42" s="22"/>
      <c r="Q42" s="22"/>
      <c r="R42" s="22"/>
      <c r="S42" s="22"/>
      <c r="T42" s="22"/>
      <c r="U42" s="22"/>
    </row>
    <row r="43" spans="1:21" ht="111" customHeight="1" x14ac:dyDescent="0.25">
      <c r="A43" s="23" t="s">
        <v>368</v>
      </c>
      <c r="B43" s="38" t="s">
        <v>405</v>
      </c>
      <c r="C43" s="179" t="s">
        <v>270</v>
      </c>
      <c r="D43" s="22"/>
      <c r="E43" s="22"/>
      <c r="F43" s="22"/>
      <c r="G43" s="22"/>
      <c r="H43" s="22"/>
      <c r="I43" s="22"/>
      <c r="J43" s="22"/>
      <c r="K43" s="22"/>
      <c r="L43" s="22"/>
      <c r="M43" s="22"/>
      <c r="N43" s="22"/>
      <c r="O43" s="22"/>
      <c r="P43" s="22"/>
      <c r="Q43" s="22"/>
      <c r="R43" s="22"/>
      <c r="S43" s="22"/>
      <c r="T43" s="22"/>
      <c r="U43" s="22"/>
    </row>
    <row r="44" spans="1:21" ht="120" customHeight="1" x14ac:dyDescent="0.25">
      <c r="A44" s="23" t="s">
        <v>400</v>
      </c>
      <c r="B44" s="38" t="s">
        <v>406</v>
      </c>
      <c r="C44" s="179" t="s">
        <v>270</v>
      </c>
      <c r="D44" s="22"/>
      <c r="E44" s="22"/>
      <c r="F44" s="22"/>
      <c r="G44" s="22"/>
      <c r="H44" s="22"/>
      <c r="I44" s="22"/>
      <c r="J44" s="22"/>
      <c r="K44" s="22"/>
      <c r="L44" s="22"/>
      <c r="M44" s="22"/>
      <c r="N44" s="22"/>
      <c r="O44" s="22"/>
      <c r="P44" s="22"/>
      <c r="Q44" s="22"/>
      <c r="R44" s="22"/>
      <c r="S44" s="22"/>
      <c r="T44" s="22"/>
      <c r="U44" s="22"/>
    </row>
    <row r="45" spans="1:21" ht="101.25" customHeight="1" x14ac:dyDescent="0.25">
      <c r="A45" s="23" t="s">
        <v>369</v>
      </c>
      <c r="B45" s="38" t="s">
        <v>407</v>
      </c>
      <c r="C45" s="179" t="s">
        <v>270</v>
      </c>
      <c r="D45" s="22"/>
      <c r="E45" s="22"/>
      <c r="F45" s="22"/>
      <c r="G45" s="22"/>
      <c r="H45" s="22"/>
      <c r="I45" s="22"/>
      <c r="J45" s="22"/>
      <c r="K45" s="22"/>
      <c r="L45" s="22"/>
      <c r="M45" s="22"/>
      <c r="N45" s="22"/>
      <c r="O45" s="22"/>
      <c r="P45" s="22"/>
      <c r="Q45" s="22"/>
      <c r="R45" s="22"/>
      <c r="S45" s="22"/>
      <c r="T45" s="22"/>
      <c r="U45" s="22"/>
    </row>
    <row r="46" spans="1:21" ht="18.75" customHeight="1" x14ac:dyDescent="0.25">
      <c r="A46" s="393"/>
      <c r="B46" s="394"/>
      <c r="C46" s="395"/>
      <c r="D46" s="22"/>
      <c r="E46" s="22"/>
      <c r="F46" s="22"/>
      <c r="G46" s="22"/>
      <c r="H46" s="22"/>
      <c r="I46" s="22"/>
      <c r="J46" s="22"/>
      <c r="K46" s="22"/>
      <c r="L46" s="22"/>
      <c r="M46" s="22"/>
      <c r="N46" s="22"/>
      <c r="O46" s="22"/>
      <c r="P46" s="22"/>
      <c r="Q46" s="22"/>
      <c r="R46" s="22"/>
      <c r="S46" s="22"/>
      <c r="T46" s="22"/>
      <c r="U46" s="22"/>
    </row>
    <row r="47" spans="1:21" ht="75.75" customHeight="1" x14ac:dyDescent="0.25">
      <c r="A47" s="23" t="s">
        <v>401</v>
      </c>
      <c r="B47" s="38" t="s">
        <v>415</v>
      </c>
      <c r="C47" s="188">
        <v>5.0647703999999996</v>
      </c>
      <c r="D47" s="22"/>
      <c r="E47" s="22"/>
      <c r="F47" s="22"/>
      <c r="G47" s="22"/>
      <c r="H47" s="22"/>
      <c r="I47" s="22"/>
      <c r="J47" s="22"/>
      <c r="K47" s="22"/>
      <c r="L47" s="22"/>
      <c r="M47" s="22"/>
      <c r="N47" s="22"/>
      <c r="O47" s="22"/>
      <c r="P47" s="22"/>
      <c r="Q47" s="22"/>
      <c r="R47" s="22"/>
      <c r="S47" s="22"/>
      <c r="T47" s="22"/>
      <c r="U47" s="22"/>
    </row>
    <row r="48" spans="1:21" ht="71.25" customHeight="1" x14ac:dyDescent="0.25">
      <c r="A48" s="23" t="s">
        <v>370</v>
      </c>
      <c r="B48" s="38" t="s">
        <v>416</v>
      </c>
      <c r="C48" s="200" t="s">
        <v>955</v>
      </c>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sheetData>
  <mergeCells count="11">
    <mergeCell ref="A38:C38"/>
    <mergeCell ref="A46:C46"/>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92D050"/>
    <pageSetUpPr fitToPage="1"/>
  </sheetPr>
  <dimension ref="A1:AJ92"/>
  <sheetViews>
    <sheetView view="pageBreakPreview" topLeftCell="D10" zoomScale="70" zoomScaleNormal="70" zoomScaleSheetLayoutView="70" workbookViewId="0">
      <selection activeCell="AG28" sqref="AG28"/>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8.7109375" style="57" customWidth="1"/>
    <col min="9" max="9" width="9" style="57" customWidth="1"/>
    <col min="10" max="10" width="9.5703125" style="57" customWidth="1"/>
    <col min="11" max="11" width="9.85546875" style="57" customWidth="1"/>
    <col min="12" max="12" width="12.5703125" style="56" customWidth="1"/>
    <col min="13" max="13" width="9.140625" style="56" customWidth="1"/>
    <col min="14" max="14" width="12.140625" style="56" customWidth="1"/>
    <col min="15" max="15" width="9.7109375" style="56" customWidth="1"/>
    <col min="16" max="16" width="11.85546875" style="57" customWidth="1"/>
    <col min="17" max="17" width="10.42578125" style="57" customWidth="1"/>
    <col min="18" max="18" width="12.7109375" style="57" customWidth="1"/>
    <col min="19" max="19" width="10.42578125" style="56" customWidth="1"/>
    <col min="20" max="27" width="9.140625" style="56" customWidth="1"/>
    <col min="28" max="28" width="11.7109375" style="56" customWidth="1"/>
    <col min="29" max="31" width="9.140625" style="56" customWidth="1"/>
    <col min="32" max="32" width="13.140625" style="56" customWidth="1"/>
    <col min="33" max="33" width="24.85546875" style="56" customWidth="1"/>
    <col min="34" max="16384" width="9.140625" style="56"/>
  </cols>
  <sheetData>
    <row r="1" spans="1:33" ht="18.75" x14ac:dyDescent="0.25">
      <c r="A1" s="57"/>
      <c r="B1" s="57"/>
      <c r="C1" s="57"/>
      <c r="D1" s="57"/>
      <c r="E1" s="57"/>
      <c r="F1" s="57"/>
      <c r="L1" s="57"/>
      <c r="M1" s="57"/>
      <c r="AG1" s="37" t="s">
        <v>66</v>
      </c>
    </row>
    <row r="2" spans="1:33" ht="18.75" x14ac:dyDescent="0.3">
      <c r="A2" s="57"/>
      <c r="B2" s="57"/>
      <c r="C2" s="57"/>
      <c r="D2" s="57"/>
      <c r="E2" s="57"/>
      <c r="F2" s="57"/>
      <c r="L2" s="57"/>
      <c r="M2" s="57"/>
      <c r="AG2" s="14" t="s">
        <v>8</v>
      </c>
    </row>
    <row r="3" spans="1:33" ht="18.75" x14ac:dyDescent="0.3">
      <c r="A3" s="57"/>
      <c r="B3" s="57"/>
      <c r="C3" s="57"/>
      <c r="D3" s="57"/>
      <c r="E3" s="57"/>
      <c r="F3" s="57"/>
      <c r="L3" s="57"/>
      <c r="M3" s="57"/>
      <c r="AG3" s="14" t="str">
        <f>'1.Титульный лист'!C3</f>
        <v>от «05» мая 2016 г. №380</v>
      </c>
    </row>
    <row r="4" spans="1:33" ht="18.75" customHeight="1" x14ac:dyDescent="0.25">
      <c r="A4" s="396" t="str">
        <f>'1.Титульный лист'!A5</f>
        <v>Год раскрытия информации:  2022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6"/>
      <c r="AB4" s="396"/>
      <c r="AC4" s="396"/>
      <c r="AD4" s="396"/>
      <c r="AE4" s="396"/>
      <c r="AF4" s="396"/>
      <c r="AG4" s="396"/>
    </row>
    <row r="5" spans="1:33" ht="18.75" x14ac:dyDescent="0.3">
      <c r="A5" s="57"/>
      <c r="B5" s="57"/>
      <c r="C5" s="57"/>
      <c r="D5" s="57"/>
      <c r="E5" s="57"/>
      <c r="F5" s="57"/>
      <c r="L5" s="57"/>
      <c r="M5" s="57"/>
      <c r="AG5" s="14"/>
    </row>
    <row r="6" spans="1:33" ht="18.75" x14ac:dyDescent="0.25">
      <c r="A6" s="400" t="s">
        <v>7</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c r="AD6" s="400"/>
      <c r="AE6" s="400"/>
      <c r="AF6" s="400"/>
      <c r="AG6" s="400"/>
    </row>
    <row r="7" spans="1:33"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c r="AD7" s="83"/>
      <c r="AE7" s="83"/>
      <c r="AF7" s="83"/>
      <c r="AG7" s="83"/>
    </row>
    <row r="8" spans="1:33" x14ac:dyDescent="0.25">
      <c r="A8" s="402" t="s">
        <v>442</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c r="AD8" s="402"/>
      <c r="AE8" s="402"/>
      <c r="AF8" s="402"/>
      <c r="AG8" s="402"/>
    </row>
    <row r="9" spans="1:33" ht="18.75" customHeight="1" x14ac:dyDescent="0.25">
      <c r="A9" s="397" t="s">
        <v>6</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c r="AB9" s="397"/>
      <c r="AC9" s="397"/>
      <c r="AD9" s="397"/>
      <c r="AE9" s="397"/>
      <c r="AF9" s="397"/>
      <c r="AG9" s="397"/>
    </row>
    <row r="10" spans="1:33"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c r="AD10" s="83"/>
      <c r="AE10" s="83"/>
      <c r="AF10" s="83"/>
      <c r="AG10" s="83"/>
    </row>
    <row r="11" spans="1:33" x14ac:dyDescent="0.25">
      <c r="A11" s="401" t="str">
        <f xml:space="preserve"> '1.Титульный лист'!A12</f>
        <v>L_ 2022_1221_Ц_2</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1"/>
      <c r="AF11" s="401"/>
      <c r="AG11" s="401"/>
    </row>
    <row r="12" spans="1:33" x14ac:dyDescent="0.25">
      <c r="A12" s="397" t="s">
        <v>5</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c r="AD12" s="397"/>
      <c r="AE12" s="397"/>
      <c r="AF12" s="397"/>
      <c r="AG12" s="397"/>
    </row>
    <row r="13" spans="1:33"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c r="AD13" s="82"/>
      <c r="AE13" s="82"/>
      <c r="AF13" s="82"/>
      <c r="AG13" s="82"/>
    </row>
    <row r="14" spans="1:33" x14ac:dyDescent="0.25">
      <c r="A14" s="401" t="str">
        <f xml:space="preserve"> '1.Титульный лист'!A15</f>
        <v xml:space="preserve">Реконструкция и вынос ВЛ-10кВ Ф-87-8 ПС «Шакша» «Внутриплощадочные сети электроснабжения ВЛ-10кВ, литера 2, РБ000020381202» с переустройством в КЛ-10кВ (Инв. 00-002683) в мкрн. Шакша
</v>
      </c>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c r="AD14" s="401"/>
      <c r="AE14" s="401"/>
      <c r="AF14" s="401"/>
      <c r="AG14" s="401"/>
    </row>
    <row r="15" spans="1:33" ht="15.75" customHeight="1" x14ac:dyDescent="0.25">
      <c r="A15" s="397" t="s">
        <v>4</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c r="AD15" s="397"/>
      <c r="AE15" s="397"/>
      <c r="AF15" s="397"/>
      <c r="AG15" s="397"/>
    </row>
    <row r="16" spans="1:33"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row>
    <row r="17" spans="1:36" x14ac:dyDescent="0.25">
      <c r="A17" s="57"/>
      <c r="L17" s="57"/>
      <c r="M17" s="57"/>
      <c r="N17" s="57"/>
      <c r="O17" s="57"/>
      <c r="S17" s="57"/>
      <c r="T17" s="57"/>
      <c r="U17" s="57"/>
      <c r="V17" s="57"/>
      <c r="W17" s="57"/>
      <c r="X17" s="57"/>
      <c r="Y17" s="57"/>
      <c r="Z17" s="57"/>
      <c r="AA17" s="57"/>
      <c r="AB17" s="57"/>
      <c r="AC17" s="57"/>
      <c r="AD17" s="57"/>
      <c r="AE17" s="57"/>
      <c r="AF17" s="57"/>
    </row>
    <row r="18" spans="1:36" x14ac:dyDescent="0.25">
      <c r="A18" s="474" t="s">
        <v>389</v>
      </c>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row>
    <row r="19" spans="1:36" x14ac:dyDescent="0.25">
      <c r="A19" s="57"/>
      <c r="B19" s="57"/>
      <c r="C19" s="57"/>
      <c r="D19" s="57"/>
      <c r="E19" s="57"/>
      <c r="F19" s="57"/>
      <c r="L19" s="57"/>
      <c r="M19" s="57"/>
      <c r="N19" s="57"/>
      <c r="O19" s="57"/>
      <c r="S19" s="57"/>
      <c r="T19" s="57"/>
      <c r="U19" s="57"/>
      <c r="V19" s="57"/>
      <c r="W19" s="57"/>
      <c r="X19" s="57"/>
      <c r="Y19" s="57"/>
      <c r="Z19" s="57"/>
      <c r="AA19" s="57"/>
      <c r="AB19" s="57"/>
      <c r="AC19" s="57"/>
      <c r="AD19" s="57"/>
      <c r="AE19" s="57"/>
      <c r="AF19" s="57"/>
    </row>
    <row r="20" spans="1:36" ht="33" customHeight="1" x14ac:dyDescent="0.25">
      <c r="A20" s="471" t="s">
        <v>185</v>
      </c>
      <c r="B20" s="471" t="s">
        <v>184</v>
      </c>
      <c r="C20" s="458" t="s">
        <v>183</v>
      </c>
      <c r="D20" s="458"/>
      <c r="E20" s="473" t="s">
        <v>182</v>
      </c>
      <c r="F20" s="473"/>
      <c r="G20" s="471" t="s">
        <v>455</v>
      </c>
      <c r="H20" s="468" t="s">
        <v>448</v>
      </c>
      <c r="I20" s="469"/>
      <c r="J20" s="469"/>
      <c r="K20" s="469"/>
      <c r="L20" s="468" t="s">
        <v>451</v>
      </c>
      <c r="M20" s="469"/>
      <c r="N20" s="469"/>
      <c r="O20" s="469"/>
      <c r="P20" s="468" t="s">
        <v>445</v>
      </c>
      <c r="Q20" s="469"/>
      <c r="R20" s="469"/>
      <c r="S20" s="469"/>
      <c r="T20" s="468" t="s">
        <v>444</v>
      </c>
      <c r="U20" s="469"/>
      <c r="V20" s="469"/>
      <c r="W20" s="469"/>
      <c r="X20" s="468" t="s">
        <v>443</v>
      </c>
      <c r="Y20" s="469"/>
      <c r="Z20" s="469"/>
      <c r="AA20" s="469"/>
      <c r="AB20" s="468" t="s">
        <v>452</v>
      </c>
      <c r="AC20" s="469"/>
      <c r="AD20" s="469"/>
      <c r="AE20" s="469"/>
      <c r="AF20" s="475" t="s">
        <v>181</v>
      </c>
      <c r="AG20" s="476"/>
      <c r="AH20" s="81"/>
      <c r="AI20" s="81"/>
      <c r="AJ20" s="81"/>
    </row>
    <row r="21" spans="1:36" ht="99.75" customHeight="1" x14ac:dyDescent="0.25">
      <c r="A21" s="472"/>
      <c r="B21" s="472"/>
      <c r="C21" s="458"/>
      <c r="D21" s="458"/>
      <c r="E21" s="473"/>
      <c r="F21" s="473"/>
      <c r="G21" s="472"/>
      <c r="H21" s="458" t="s">
        <v>2</v>
      </c>
      <c r="I21" s="458"/>
      <c r="J21" s="458" t="s">
        <v>9</v>
      </c>
      <c r="K21" s="458"/>
      <c r="L21" s="458" t="s">
        <v>2</v>
      </c>
      <c r="M21" s="458"/>
      <c r="N21" s="458" t="s">
        <v>9</v>
      </c>
      <c r="O21" s="458"/>
      <c r="P21" s="458" t="s">
        <v>2</v>
      </c>
      <c r="Q21" s="458"/>
      <c r="R21" s="458" t="s">
        <v>179</v>
      </c>
      <c r="S21" s="458"/>
      <c r="T21" s="458" t="s">
        <v>2</v>
      </c>
      <c r="U21" s="458"/>
      <c r="V21" s="458" t="s">
        <v>179</v>
      </c>
      <c r="W21" s="458"/>
      <c r="X21" s="458" t="s">
        <v>2</v>
      </c>
      <c r="Y21" s="458"/>
      <c r="Z21" s="458" t="s">
        <v>179</v>
      </c>
      <c r="AA21" s="458"/>
      <c r="AB21" s="458" t="s">
        <v>2</v>
      </c>
      <c r="AC21" s="458"/>
      <c r="AD21" s="458" t="s">
        <v>179</v>
      </c>
      <c r="AE21" s="458"/>
      <c r="AF21" s="477"/>
      <c r="AG21" s="478"/>
    </row>
    <row r="22" spans="1:36" ht="89.25" customHeight="1" x14ac:dyDescent="0.25">
      <c r="A22" s="465"/>
      <c r="B22" s="465"/>
      <c r="C22" s="78" t="s">
        <v>2</v>
      </c>
      <c r="D22" s="78" t="s">
        <v>9</v>
      </c>
      <c r="E22" s="80" t="s">
        <v>453</v>
      </c>
      <c r="F22" s="80" t="s">
        <v>454</v>
      </c>
      <c r="G22" s="465"/>
      <c r="H22" s="79" t="s">
        <v>371</v>
      </c>
      <c r="I22" s="79" t="s">
        <v>372</v>
      </c>
      <c r="J22" s="79" t="s">
        <v>371</v>
      </c>
      <c r="K22" s="79" t="s">
        <v>372</v>
      </c>
      <c r="L22" s="79" t="s">
        <v>371</v>
      </c>
      <c r="M22" s="79" t="s">
        <v>372</v>
      </c>
      <c r="N22" s="79" t="s">
        <v>371</v>
      </c>
      <c r="O22" s="79" t="s">
        <v>372</v>
      </c>
      <c r="P22" s="79" t="s">
        <v>371</v>
      </c>
      <c r="Q22" s="79" t="s">
        <v>372</v>
      </c>
      <c r="R22" s="79" t="s">
        <v>371</v>
      </c>
      <c r="S22" s="79" t="s">
        <v>372</v>
      </c>
      <c r="T22" s="79" t="s">
        <v>371</v>
      </c>
      <c r="U22" s="79" t="s">
        <v>372</v>
      </c>
      <c r="V22" s="79" t="s">
        <v>371</v>
      </c>
      <c r="W22" s="79" t="s">
        <v>372</v>
      </c>
      <c r="X22" s="79" t="s">
        <v>371</v>
      </c>
      <c r="Y22" s="79" t="s">
        <v>372</v>
      </c>
      <c r="Z22" s="79" t="s">
        <v>371</v>
      </c>
      <c r="AA22" s="79" t="s">
        <v>372</v>
      </c>
      <c r="AB22" s="79" t="s">
        <v>371</v>
      </c>
      <c r="AC22" s="79" t="s">
        <v>372</v>
      </c>
      <c r="AD22" s="79" t="s">
        <v>371</v>
      </c>
      <c r="AE22" s="79" t="s">
        <v>372</v>
      </c>
      <c r="AF22" s="78" t="s">
        <v>180</v>
      </c>
      <c r="AG22" s="78" t="s">
        <v>179</v>
      </c>
    </row>
    <row r="23" spans="1:36" ht="19.5" customHeight="1" x14ac:dyDescent="0.25">
      <c r="A23" s="70">
        <v>1</v>
      </c>
      <c r="B23" s="70">
        <v>2</v>
      </c>
      <c r="C23" s="70">
        <v>3</v>
      </c>
      <c r="D23" s="70">
        <v>4</v>
      </c>
      <c r="E23" s="70">
        <v>5</v>
      </c>
      <c r="F23" s="70">
        <v>6</v>
      </c>
      <c r="G23" s="151">
        <v>7</v>
      </c>
      <c r="H23" s="151">
        <v>8</v>
      </c>
      <c r="I23" s="151">
        <v>9</v>
      </c>
      <c r="J23" s="186">
        <v>10</v>
      </c>
      <c r="K23" s="186">
        <v>11</v>
      </c>
      <c r="L23" s="186">
        <v>12</v>
      </c>
      <c r="M23" s="186">
        <v>13</v>
      </c>
      <c r="N23" s="186">
        <v>14</v>
      </c>
      <c r="O23" s="186">
        <v>15</v>
      </c>
      <c r="P23" s="207">
        <v>16</v>
      </c>
      <c r="Q23" s="207">
        <v>17</v>
      </c>
      <c r="R23" s="207">
        <v>18</v>
      </c>
      <c r="S23" s="186">
        <v>19</v>
      </c>
      <c r="T23" s="186">
        <v>20</v>
      </c>
      <c r="U23" s="186">
        <v>21</v>
      </c>
      <c r="V23" s="186">
        <v>22</v>
      </c>
      <c r="W23" s="186">
        <v>23</v>
      </c>
      <c r="X23" s="186">
        <v>24</v>
      </c>
      <c r="Y23" s="186">
        <v>25</v>
      </c>
      <c r="Z23" s="186">
        <v>26</v>
      </c>
      <c r="AA23" s="186">
        <v>27</v>
      </c>
      <c r="AB23" s="186">
        <v>28</v>
      </c>
      <c r="AC23" s="186">
        <v>29</v>
      </c>
      <c r="AD23" s="186">
        <v>30</v>
      </c>
      <c r="AE23" s="186">
        <v>31</v>
      </c>
      <c r="AF23" s="186">
        <v>32</v>
      </c>
      <c r="AG23" s="186">
        <v>33</v>
      </c>
    </row>
    <row r="24" spans="1:36" ht="47.25" customHeight="1" x14ac:dyDescent="0.25">
      <c r="A24" s="75">
        <v>1</v>
      </c>
      <c r="B24" s="74" t="s">
        <v>178</v>
      </c>
      <c r="C24" s="212">
        <f>'1.Титульный лист'!C47</f>
        <v>5.0647703999999996</v>
      </c>
      <c r="D24" s="212"/>
      <c r="E24" s="212"/>
      <c r="F24" s="212"/>
      <c r="G24" s="77"/>
      <c r="H24" s="181"/>
      <c r="I24" s="69"/>
      <c r="J24" s="181"/>
      <c r="K24" s="69"/>
      <c r="L24" s="213">
        <f>C24</f>
        <v>5.0647703999999996</v>
      </c>
      <c r="M24" s="214" t="s">
        <v>605</v>
      </c>
      <c r="N24" s="213">
        <v>5.0182415999999996</v>
      </c>
      <c r="O24" s="214" t="s">
        <v>605</v>
      </c>
      <c r="P24" s="213"/>
      <c r="Q24" s="214"/>
      <c r="R24" s="213"/>
      <c r="S24" s="214"/>
      <c r="T24" s="181"/>
      <c r="U24" s="69"/>
      <c r="V24" s="181"/>
      <c r="W24" s="69"/>
      <c r="X24" s="181"/>
      <c r="Y24" s="69"/>
      <c r="Z24" s="181"/>
      <c r="AA24" s="69"/>
      <c r="AB24" s="181"/>
      <c r="AC24" s="69"/>
      <c r="AD24" s="181"/>
      <c r="AE24" s="69"/>
      <c r="AF24" s="213">
        <f>N24</f>
        <v>5.0182415999999996</v>
      </c>
      <c r="AG24" s="213">
        <f>N24</f>
        <v>5.0182415999999996</v>
      </c>
    </row>
    <row r="25" spans="1:36" ht="24" customHeight="1" x14ac:dyDescent="0.25">
      <c r="A25" s="72" t="s">
        <v>177</v>
      </c>
      <c r="B25" s="44" t="s">
        <v>176</v>
      </c>
      <c r="C25" s="392"/>
      <c r="D25" s="392"/>
      <c r="E25" s="212"/>
      <c r="F25" s="212"/>
      <c r="G25" s="77"/>
      <c r="H25" s="181"/>
      <c r="I25" s="69"/>
      <c r="J25" s="181"/>
      <c r="K25" s="69"/>
      <c r="L25" s="392"/>
      <c r="M25" s="392"/>
      <c r="N25" s="392"/>
      <c r="O25" s="392"/>
      <c r="P25" s="213"/>
      <c r="Q25" s="214"/>
      <c r="R25" s="213"/>
      <c r="S25" s="214"/>
      <c r="T25" s="77"/>
      <c r="U25" s="77"/>
      <c r="V25" s="77"/>
      <c r="W25" s="77"/>
      <c r="X25" s="77"/>
      <c r="Y25" s="77"/>
      <c r="Z25" s="77"/>
      <c r="AA25" s="77"/>
      <c r="AB25" s="77"/>
      <c r="AC25" s="77"/>
      <c r="AD25" s="77"/>
      <c r="AE25" s="77"/>
    </row>
    <row r="26" spans="1:36" x14ac:dyDescent="0.25">
      <c r="A26" s="72" t="s">
        <v>175</v>
      </c>
      <c r="B26" s="44" t="s">
        <v>174</v>
      </c>
      <c r="C26" s="44"/>
      <c r="D26" s="69"/>
      <c r="E26" s="69"/>
      <c r="F26" s="69"/>
      <c r="G26" s="70"/>
      <c r="H26" s="70"/>
      <c r="I26" s="70"/>
      <c r="J26" s="70"/>
      <c r="K26" s="70"/>
      <c r="L26" s="69"/>
      <c r="M26" s="69"/>
      <c r="N26" s="77"/>
      <c r="O26" s="69"/>
      <c r="P26" s="69"/>
      <c r="Q26" s="69"/>
      <c r="R26" s="69"/>
      <c r="S26" s="69"/>
      <c r="T26" s="69"/>
      <c r="U26" s="69"/>
      <c r="V26" s="69"/>
      <c r="W26" s="69"/>
      <c r="X26" s="69"/>
      <c r="Y26" s="69"/>
      <c r="Z26" s="69"/>
      <c r="AA26" s="69"/>
      <c r="AB26" s="69"/>
      <c r="AC26" s="69"/>
      <c r="AD26" s="69"/>
      <c r="AE26" s="69"/>
      <c r="AF26" s="181"/>
      <c r="AG26" s="69"/>
    </row>
    <row r="27" spans="1:36" ht="31.5" x14ac:dyDescent="0.25">
      <c r="A27" s="72" t="s">
        <v>173</v>
      </c>
      <c r="B27" s="44" t="s">
        <v>329</v>
      </c>
      <c r="C27" s="212">
        <f>C24</f>
        <v>5.0647703999999996</v>
      </c>
      <c r="D27" s="212">
        <v>5.0182415999999996</v>
      </c>
      <c r="E27" s="195"/>
      <c r="F27" s="195"/>
      <c r="G27" s="69"/>
      <c r="H27" s="180"/>
      <c r="I27" s="44"/>
      <c r="J27" s="180"/>
      <c r="K27" s="44"/>
      <c r="L27" s="213">
        <f>C27</f>
        <v>5.0647703999999996</v>
      </c>
      <c r="M27" s="214" t="s">
        <v>605</v>
      </c>
      <c r="N27" s="213">
        <v>5.0182415999999996</v>
      </c>
      <c r="O27" s="214" t="s">
        <v>605</v>
      </c>
      <c r="P27" s="211"/>
      <c r="Q27" s="69"/>
      <c r="R27" s="181"/>
      <c r="S27" s="69"/>
      <c r="T27" s="181"/>
      <c r="U27" s="69"/>
      <c r="V27" s="181"/>
      <c r="W27" s="69"/>
      <c r="X27" s="181"/>
      <c r="Y27" s="69"/>
      <c r="Z27" s="181"/>
      <c r="AA27" s="69"/>
      <c r="AB27" s="181"/>
      <c r="AC27" s="69"/>
      <c r="AD27" s="181"/>
      <c r="AE27" s="69"/>
      <c r="AF27" s="213">
        <f>L27</f>
        <v>5.0647703999999996</v>
      </c>
      <c r="AG27" s="213">
        <f>N27</f>
        <v>5.0182415999999996</v>
      </c>
    </row>
    <row r="28" spans="1:36" x14ac:dyDescent="0.25">
      <c r="A28" s="72" t="s">
        <v>172</v>
      </c>
      <c r="B28" s="44" t="s">
        <v>171</v>
      </c>
      <c r="C28" s="44"/>
      <c r="D28" s="69"/>
      <c r="E28" s="69"/>
      <c r="F28" s="69"/>
      <c r="G28" s="69"/>
      <c r="H28" s="44"/>
      <c r="I28" s="44"/>
      <c r="J28" s="44"/>
      <c r="K28" s="44"/>
      <c r="L28" s="69"/>
      <c r="M28" s="69"/>
      <c r="N28" s="44"/>
      <c r="O28" s="69"/>
      <c r="P28" s="69"/>
      <c r="Q28" s="69"/>
      <c r="R28" s="69"/>
      <c r="S28" s="69"/>
      <c r="T28" s="69"/>
      <c r="U28" s="69"/>
      <c r="V28" s="69"/>
      <c r="W28" s="69"/>
      <c r="X28" s="69"/>
      <c r="Y28" s="69"/>
      <c r="Z28" s="69"/>
      <c r="AA28" s="69"/>
      <c r="AB28" s="69"/>
      <c r="AC28" s="69"/>
      <c r="AD28" s="69"/>
      <c r="AE28" s="69"/>
      <c r="AF28" s="181"/>
      <c r="AG28" s="69"/>
    </row>
    <row r="29" spans="1:36" x14ac:dyDescent="0.25">
      <c r="A29" s="72" t="s">
        <v>170</v>
      </c>
      <c r="B29" s="76" t="s">
        <v>169</v>
      </c>
      <c r="C29" s="44"/>
      <c r="D29" s="69"/>
      <c r="E29" s="69"/>
      <c r="F29" s="69"/>
      <c r="G29" s="69"/>
      <c r="H29" s="44"/>
      <c r="I29" s="44"/>
      <c r="J29" s="44"/>
      <c r="K29" s="44"/>
      <c r="L29" s="69"/>
      <c r="M29" s="69"/>
      <c r="N29" s="44"/>
      <c r="O29" s="69"/>
      <c r="P29" s="69"/>
      <c r="Q29" s="69"/>
      <c r="R29" s="69"/>
      <c r="S29" s="69"/>
      <c r="T29" s="69"/>
      <c r="U29" s="69"/>
      <c r="V29" s="69"/>
      <c r="W29" s="69"/>
      <c r="X29" s="69"/>
      <c r="Y29" s="69"/>
      <c r="Z29" s="69"/>
      <c r="AA29" s="69"/>
      <c r="AB29" s="69"/>
      <c r="AC29" s="69"/>
      <c r="AD29" s="69"/>
      <c r="AE29" s="69"/>
      <c r="AF29" s="181"/>
      <c r="AG29" s="69"/>
    </row>
    <row r="30" spans="1:36" ht="47.25" x14ac:dyDescent="0.25">
      <c r="A30" s="75" t="s">
        <v>61</v>
      </c>
      <c r="B30" s="74" t="s">
        <v>168</v>
      </c>
      <c r="C30" s="195"/>
      <c r="D30" s="195"/>
      <c r="E30" s="195"/>
      <c r="F30" s="195"/>
      <c r="G30" s="181"/>
      <c r="H30" s="44"/>
      <c r="I30" s="44"/>
      <c r="J30" s="44"/>
      <c r="K30" s="44"/>
      <c r="L30" s="195"/>
      <c r="M30" s="69"/>
      <c r="N30" s="195"/>
      <c r="O30" s="69"/>
      <c r="P30" s="181"/>
      <c r="Q30" s="69"/>
      <c r="R30" s="69"/>
      <c r="S30" s="69"/>
      <c r="T30" s="44"/>
      <c r="U30" s="69"/>
      <c r="V30" s="69"/>
      <c r="W30" s="69"/>
      <c r="X30" s="44"/>
      <c r="Y30" s="69"/>
      <c r="Z30" s="69"/>
      <c r="AA30" s="69"/>
      <c r="AB30" s="181"/>
      <c r="AC30" s="69"/>
      <c r="AD30" s="69"/>
      <c r="AE30" s="69"/>
      <c r="AF30" s="181"/>
      <c r="AG30" s="181"/>
    </row>
    <row r="31" spans="1:36" x14ac:dyDescent="0.25">
      <c r="A31" s="75" t="s">
        <v>167</v>
      </c>
      <c r="B31" s="44" t="s">
        <v>166</v>
      </c>
      <c r="C31" s="195"/>
      <c r="D31" s="195"/>
      <c r="E31" s="195"/>
      <c r="F31" s="195"/>
      <c r="G31" s="181"/>
      <c r="H31" s="44"/>
      <c r="I31" s="44"/>
      <c r="J31" s="44"/>
      <c r="K31" s="44"/>
      <c r="L31" s="195"/>
      <c r="M31" s="69"/>
      <c r="N31" s="195"/>
      <c r="O31" s="69"/>
      <c r="P31" s="181"/>
      <c r="Q31" s="69"/>
      <c r="R31" s="69"/>
      <c r="S31" s="69"/>
      <c r="T31" s="69"/>
      <c r="U31" s="69"/>
      <c r="V31" s="69"/>
      <c r="W31" s="69"/>
      <c r="X31" s="69"/>
      <c r="Y31" s="69"/>
      <c r="Z31" s="69"/>
      <c r="AA31" s="69"/>
      <c r="AB31" s="181"/>
      <c r="AC31" s="69"/>
      <c r="AD31" s="69"/>
      <c r="AE31" s="69"/>
      <c r="AF31" s="181"/>
      <c r="AG31" s="181"/>
    </row>
    <row r="32" spans="1:36" ht="31.5" x14ac:dyDescent="0.25">
      <c r="A32" s="75" t="s">
        <v>165</v>
      </c>
      <c r="B32" s="44" t="s">
        <v>164</v>
      </c>
      <c r="C32" s="181"/>
      <c r="D32" s="181"/>
      <c r="E32" s="181"/>
      <c r="F32" s="181"/>
      <c r="G32" s="44"/>
      <c r="H32" s="44"/>
      <c r="I32" s="44"/>
      <c r="J32" s="44"/>
      <c r="K32" s="44"/>
      <c r="L32" s="181"/>
      <c r="M32" s="69"/>
      <c r="N32" s="181"/>
      <c r="O32" s="69"/>
      <c r="P32" s="181"/>
      <c r="Q32" s="69"/>
      <c r="R32" s="185"/>
      <c r="S32" s="185"/>
      <c r="T32" s="185"/>
      <c r="U32" s="185"/>
      <c r="V32" s="69"/>
      <c r="W32" s="69"/>
      <c r="X32" s="185"/>
      <c r="Y32" s="185"/>
      <c r="Z32" s="69"/>
      <c r="AA32" s="69"/>
      <c r="AB32" s="181"/>
      <c r="AC32" s="69"/>
      <c r="AD32" s="69"/>
      <c r="AE32" s="69"/>
      <c r="AF32" s="181"/>
      <c r="AG32" s="181"/>
    </row>
    <row r="33" spans="1:33" x14ac:dyDescent="0.25">
      <c r="A33" s="75" t="s">
        <v>163</v>
      </c>
      <c r="B33" s="44" t="s">
        <v>162</v>
      </c>
      <c r="C33" s="74"/>
      <c r="D33" s="70"/>
      <c r="E33" s="70"/>
      <c r="F33" s="70"/>
      <c r="G33" s="44"/>
      <c r="H33" s="44"/>
      <c r="I33" s="44"/>
      <c r="J33" s="44"/>
      <c r="K33" s="44"/>
      <c r="L33" s="181"/>
      <c r="M33" s="69"/>
      <c r="N33" s="44"/>
      <c r="O33" s="44"/>
      <c r="P33" s="181"/>
      <c r="Q33" s="69"/>
      <c r="R33" s="185"/>
      <c r="S33" s="185"/>
      <c r="T33" s="185"/>
      <c r="U33" s="185"/>
      <c r="V33" s="44"/>
      <c r="W33" s="69"/>
      <c r="X33" s="185"/>
      <c r="Y33" s="185"/>
      <c r="Z33" s="44"/>
      <c r="AA33" s="69"/>
      <c r="AB33" s="181"/>
      <c r="AC33" s="69"/>
      <c r="AD33" s="44"/>
      <c r="AE33" s="69"/>
      <c r="AF33" s="181"/>
      <c r="AG33" s="68"/>
    </row>
    <row r="34" spans="1:33" x14ac:dyDescent="0.25">
      <c r="A34" s="75" t="s">
        <v>161</v>
      </c>
      <c r="B34" s="44" t="s">
        <v>160</v>
      </c>
      <c r="C34" s="74"/>
      <c r="D34" s="70"/>
      <c r="E34" s="70"/>
      <c r="F34" s="70"/>
      <c r="G34" s="44"/>
      <c r="H34" s="44"/>
      <c r="I34" s="44"/>
      <c r="J34" s="44"/>
      <c r="K34" s="44"/>
      <c r="L34" s="69"/>
      <c r="M34" s="69"/>
      <c r="N34" s="44"/>
      <c r="O34" s="69"/>
      <c r="P34" s="69"/>
      <c r="Q34" s="69"/>
      <c r="R34" s="185"/>
      <c r="S34" s="185"/>
      <c r="T34" s="185"/>
      <c r="U34" s="185"/>
      <c r="V34" s="69"/>
      <c r="W34" s="69"/>
      <c r="X34" s="185"/>
      <c r="Y34" s="185"/>
      <c r="Z34" s="69"/>
      <c r="AA34" s="69"/>
      <c r="AB34" s="185"/>
      <c r="AC34" s="185"/>
      <c r="AD34" s="69"/>
      <c r="AE34" s="69"/>
      <c r="AF34" s="181"/>
      <c r="AG34" s="68"/>
    </row>
    <row r="35" spans="1:33" ht="31.5" x14ac:dyDescent="0.25">
      <c r="A35" s="75" t="s">
        <v>60</v>
      </c>
      <c r="B35" s="74" t="s">
        <v>159</v>
      </c>
      <c r="C35" s="74"/>
      <c r="D35" s="70"/>
      <c r="E35" s="44"/>
      <c r="F35" s="44"/>
      <c r="G35" s="44"/>
      <c r="H35" s="44"/>
      <c r="I35" s="44"/>
      <c r="J35" s="44"/>
      <c r="K35" s="44"/>
      <c r="L35" s="69"/>
      <c r="M35" s="69"/>
      <c r="N35" s="44"/>
      <c r="O35" s="69"/>
      <c r="P35" s="69"/>
      <c r="Q35" s="69"/>
      <c r="R35" s="69"/>
      <c r="S35" s="69"/>
      <c r="T35" s="69"/>
      <c r="U35" s="69"/>
      <c r="V35" s="69"/>
      <c r="W35" s="69"/>
      <c r="X35" s="69"/>
      <c r="Y35" s="69"/>
      <c r="Z35" s="69"/>
      <c r="AA35" s="69"/>
      <c r="AB35" s="69"/>
      <c r="AC35" s="69"/>
      <c r="AD35" s="69"/>
      <c r="AE35" s="69"/>
      <c r="AF35" s="181"/>
      <c r="AG35" s="68"/>
    </row>
    <row r="36" spans="1:33" ht="31.5" x14ac:dyDescent="0.25">
      <c r="A36" s="72" t="s">
        <v>158</v>
      </c>
      <c r="B36" s="71" t="s">
        <v>157</v>
      </c>
      <c r="C36" s="71"/>
      <c r="D36" s="70"/>
      <c r="E36" s="44"/>
      <c r="F36" s="44"/>
      <c r="G36" s="44"/>
      <c r="H36" s="44"/>
      <c r="I36" s="44"/>
      <c r="J36" s="44"/>
      <c r="K36" s="44"/>
      <c r="L36" s="69"/>
      <c r="M36" s="69"/>
      <c r="N36" s="44"/>
      <c r="O36" s="69"/>
      <c r="P36" s="69"/>
      <c r="Q36" s="69"/>
      <c r="R36" s="69"/>
      <c r="S36" s="69"/>
      <c r="T36" s="69"/>
      <c r="U36" s="69"/>
      <c r="V36" s="69"/>
      <c r="W36" s="69"/>
      <c r="X36" s="69"/>
      <c r="Y36" s="69"/>
      <c r="Z36" s="69"/>
      <c r="AA36" s="69"/>
      <c r="AB36" s="69"/>
      <c r="AC36" s="69"/>
      <c r="AD36" s="69"/>
      <c r="AE36" s="69"/>
      <c r="AF36" s="181"/>
      <c r="AG36" s="68"/>
    </row>
    <row r="37" spans="1:33" x14ac:dyDescent="0.25">
      <c r="A37" s="72" t="s">
        <v>156</v>
      </c>
      <c r="B37" s="71" t="s">
        <v>146</v>
      </c>
      <c r="C37" s="71"/>
      <c r="D37" s="70"/>
      <c r="E37" s="44"/>
      <c r="F37" s="44"/>
      <c r="G37" s="44"/>
      <c r="H37" s="44"/>
      <c r="I37" s="44"/>
      <c r="J37" s="44"/>
      <c r="K37" s="44"/>
      <c r="L37" s="69"/>
      <c r="M37" s="69"/>
      <c r="N37" s="44"/>
      <c r="O37" s="69"/>
      <c r="P37" s="69"/>
      <c r="Q37" s="69"/>
      <c r="R37" s="69"/>
      <c r="S37" s="69"/>
      <c r="T37" s="69"/>
      <c r="U37" s="69"/>
      <c r="V37" s="69"/>
      <c r="W37" s="69"/>
      <c r="X37" s="69"/>
      <c r="Y37" s="69"/>
      <c r="Z37" s="69"/>
      <c r="AA37" s="69"/>
      <c r="AB37" s="69"/>
      <c r="AC37" s="69"/>
      <c r="AD37" s="69"/>
      <c r="AE37" s="69"/>
      <c r="AF37" s="181"/>
      <c r="AG37" s="68"/>
    </row>
    <row r="38" spans="1:33" x14ac:dyDescent="0.25">
      <c r="A38" s="72" t="s">
        <v>155</v>
      </c>
      <c r="B38" s="71" t="s">
        <v>144</v>
      </c>
      <c r="C38" s="71"/>
      <c r="D38" s="70"/>
      <c r="E38" s="44"/>
      <c r="F38" s="44"/>
      <c r="G38" s="44"/>
      <c r="H38" s="44"/>
      <c r="I38" s="44"/>
      <c r="J38" s="44"/>
      <c r="K38" s="44"/>
      <c r="L38" s="69"/>
      <c r="M38" s="69"/>
      <c r="N38" s="44"/>
      <c r="O38" s="69"/>
      <c r="P38" s="69"/>
      <c r="Q38" s="69"/>
      <c r="R38" s="69"/>
      <c r="S38" s="69"/>
      <c r="T38" s="69"/>
      <c r="U38" s="69"/>
      <c r="V38" s="69"/>
      <c r="W38" s="69"/>
      <c r="X38" s="69"/>
      <c r="Y38" s="69"/>
      <c r="Z38" s="69"/>
      <c r="AA38" s="69"/>
      <c r="AB38" s="69"/>
      <c r="AC38" s="69"/>
      <c r="AD38" s="69"/>
      <c r="AE38" s="69"/>
      <c r="AF38" s="181"/>
      <c r="AG38" s="68"/>
    </row>
    <row r="39" spans="1:33" ht="31.5" x14ac:dyDescent="0.25">
      <c r="A39" s="72" t="s">
        <v>154</v>
      </c>
      <c r="B39" s="44" t="s">
        <v>142</v>
      </c>
      <c r="C39" s="44"/>
      <c r="D39" s="70"/>
      <c r="E39" s="44"/>
      <c r="F39" s="44"/>
      <c r="G39" s="44"/>
      <c r="H39" s="44"/>
      <c r="I39" s="44"/>
      <c r="J39" s="44"/>
      <c r="K39" s="44"/>
      <c r="L39" s="69"/>
      <c r="M39" s="69"/>
      <c r="N39" s="44"/>
      <c r="O39" s="69"/>
      <c r="P39" s="69"/>
      <c r="Q39" s="69"/>
      <c r="R39" s="69"/>
      <c r="S39" s="69"/>
      <c r="T39" s="69"/>
      <c r="U39" s="69"/>
      <c r="V39" s="69"/>
      <c r="W39" s="69"/>
      <c r="X39" s="69"/>
      <c r="Y39" s="69"/>
      <c r="Z39" s="69"/>
      <c r="AA39" s="69"/>
      <c r="AB39" s="69"/>
      <c r="AC39" s="69"/>
      <c r="AD39" s="69"/>
      <c r="AE39" s="69"/>
      <c r="AF39" s="181"/>
      <c r="AG39" s="68"/>
    </row>
    <row r="40" spans="1:33" ht="31.5" x14ac:dyDescent="0.25">
      <c r="A40" s="72" t="s">
        <v>153</v>
      </c>
      <c r="B40" s="44" t="s">
        <v>140</v>
      </c>
      <c r="C40" s="44"/>
      <c r="D40" s="70"/>
      <c r="E40" s="44"/>
      <c r="F40" s="44"/>
      <c r="G40" s="44"/>
      <c r="H40" s="44"/>
      <c r="I40" s="44"/>
      <c r="J40" s="44"/>
      <c r="K40" s="44"/>
      <c r="L40" s="69"/>
      <c r="M40" s="69"/>
      <c r="N40" s="44"/>
      <c r="O40" s="69"/>
      <c r="P40" s="69"/>
      <c r="Q40" s="69"/>
      <c r="R40" s="69"/>
      <c r="S40" s="69"/>
      <c r="T40" s="69"/>
      <c r="U40" s="69"/>
      <c r="V40" s="69"/>
      <c r="W40" s="69"/>
      <c r="X40" s="69"/>
      <c r="Y40" s="69"/>
      <c r="Z40" s="69"/>
      <c r="AA40" s="69"/>
      <c r="AB40" s="69"/>
      <c r="AC40" s="69"/>
      <c r="AD40" s="69"/>
      <c r="AE40" s="69"/>
      <c r="AF40" s="181"/>
      <c r="AG40" s="68"/>
    </row>
    <row r="41" spans="1:33" x14ac:dyDescent="0.25">
      <c r="A41" s="72" t="s">
        <v>152</v>
      </c>
      <c r="B41" s="44" t="s">
        <v>138</v>
      </c>
      <c r="C41" s="44"/>
      <c r="D41" s="70"/>
      <c r="E41" s="44"/>
      <c r="F41" s="44"/>
      <c r="G41" s="44"/>
      <c r="H41" s="44"/>
      <c r="I41" s="44"/>
      <c r="J41" s="44"/>
      <c r="K41" s="44"/>
      <c r="L41" s="69"/>
      <c r="M41" s="69"/>
      <c r="N41" s="69"/>
      <c r="O41" s="69"/>
      <c r="P41" s="69"/>
      <c r="Q41" s="69"/>
      <c r="R41" s="69"/>
      <c r="S41" s="69"/>
      <c r="T41" s="69"/>
      <c r="U41" s="69"/>
      <c r="V41" s="69"/>
      <c r="W41" s="69"/>
      <c r="X41" s="69"/>
      <c r="Y41" s="69"/>
      <c r="Z41" s="69"/>
      <c r="AA41" s="69"/>
      <c r="AB41" s="69"/>
      <c r="AC41" s="69"/>
      <c r="AD41" s="69"/>
      <c r="AE41" s="69"/>
      <c r="AF41" s="181"/>
      <c r="AG41" s="68"/>
    </row>
    <row r="42" spans="1:33" ht="18.75" x14ac:dyDescent="0.25">
      <c r="A42" s="72" t="s">
        <v>151</v>
      </c>
      <c r="B42" s="71" t="s">
        <v>136</v>
      </c>
      <c r="C42" s="71"/>
      <c r="D42" s="70"/>
      <c r="E42" s="44"/>
      <c r="F42" s="44"/>
      <c r="G42" s="44"/>
      <c r="H42" s="44"/>
      <c r="I42" s="44"/>
      <c r="J42" s="44"/>
      <c r="K42" s="44"/>
      <c r="L42" s="69"/>
      <c r="M42" s="69"/>
      <c r="N42" s="44"/>
      <c r="O42" s="69"/>
      <c r="P42" s="69"/>
      <c r="Q42" s="69"/>
      <c r="R42" s="69"/>
      <c r="S42" s="69"/>
      <c r="T42" s="69"/>
      <c r="U42" s="69"/>
      <c r="V42" s="69"/>
      <c r="W42" s="69"/>
      <c r="X42" s="69"/>
      <c r="Y42" s="69"/>
      <c r="Z42" s="69"/>
      <c r="AA42" s="69"/>
      <c r="AB42" s="69"/>
      <c r="AC42" s="69"/>
      <c r="AD42" s="69"/>
      <c r="AE42" s="69"/>
      <c r="AF42" s="181"/>
      <c r="AG42" s="68"/>
    </row>
    <row r="43" spans="1:33" x14ac:dyDescent="0.25">
      <c r="A43" s="75" t="s">
        <v>59</v>
      </c>
      <c r="B43" s="74" t="s">
        <v>150</v>
      </c>
      <c r="C43" s="74"/>
      <c r="D43" s="70"/>
      <c r="E43" s="44"/>
      <c r="F43" s="44"/>
      <c r="G43" s="44"/>
      <c r="H43" s="44"/>
      <c r="I43" s="44"/>
      <c r="J43" s="44"/>
      <c r="K43" s="44"/>
      <c r="L43" s="69"/>
      <c r="M43" s="69"/>
      <c r="N43" s="44"/>
      <c r="O43" s="69"/>
      <c r="P43" s="69"/>
      <c r="Q43" s="69"/>
      <c r="R43" s="69"/>
      <c r="S43" s="69"/>
      <c r="T43" s="69"/>
      <c r="U43" s="69"/>
      <c r="V43" s="69"/>
      <c r="W43" s="69"/>
      <c r="X43" s="69"/>
      <c r="Y43" s="69"/>
      <c r="Z43" s="69"/>
      <c r="AA43" s="69"/>
      <c r="AB43" s="69"/>
      <c r="AC43" s="69"/>
      <c r="AD43" s="69"/>
      <c r="AE43" s="69"/>
      <c r="AF43" s="181"/>
      <c r="AG43" s="68"/>
    </row>
    <row r="44" spans="1:33" x14ac:dyDescent="0.25">
      <c r="A44" s="72" t="s">
        <v>149</v>
      </c>
      <c r="B44" s="44" t="s">
        <v>148</v>
      </c>
      <c r="C44" s="44"/>
      <c r="D44" s="70"/>
      <c r="E44" s="44"/>
      <c r="F44" s="44"/>
      <c r="G44" s="44"/>
      <c r="H44" s="44"/>
      <c r="I44" s="44"/>
      <c r="J44" s="44"/>
      <c r="K44" s="44"/>
      <c r="L44" s="69"/>
      <c r="M44" s="69"/>
      <c r="N44" s="44"/>
      <c r="O44" s="69"/>
      <c r="P44" s="69"/>
      <c r="Q44" s="69"/>
      <c r="R44" s="69"/>
      <c r="S44" s="69"/>
      <c r="T44" s="69"/>
      <c r="U44" s="69"/>
      <c r="V44" s="69"/>
      <c r="W44" s="69"/>
      <c r="X44" s="69"/>
      <c r="Y44" s="69"/>
      <c r="Z44" s="69"/>
      <c r="AA44" s="69"/>
      <c r="AB44" s="69"/>
      <c r="AC44" s="69"/>
      <c r="AD44" s="69"/>
      <c r="AE44" s="69"/>
      <c r="AF44" s="181"/>
      <c r="AG44" s="68"/>
    </row>
    <row r="45" spans="1:33" x14ac:dyDescent="0.25">
      <c r="A45" s="72" t="s">
        <v>147</v>
      </c>
      <c r="B45" s="44" t="s">
        <v>146</v>
      </c>
      <c r="C45" s="44"/>
      <c r="D45" s="70"/>
      <c r="E45" s="44"/>
      <c r="F45" s="44"/>
      <c r="G45" s="44"/>
      <c r="H45" s="44"/>
      <c r="I45" s="44"/>
      <c r="J45" s="44"/>
      <c r="K45" s="44"/>
      <c r="L45" s="69"/>
      <c r="M45" s="69"/>
      <c r="N45" s="44"/>
      <c r="O45" s="69"/>
      <c r="P45" s="69"/>
      <c r="Q45" s="69"/>
      <c r="R45" s="69"/>
      <c r="S45" s="69"/>
      <c r="T45" s="69"/>
      <c r="U45" s="69"/>
      <c r="V45" s="69"/>
      <c r="W45" s="69"/>
      <c r="X45" s="69"/>
      <c r="Y45" s="69"/>
      <c r="Z45" s="69"/>
      <c r="AA45" s="69"/>
      <c r="AB45" s="69"/>
      <c r="AC45" s="69"/>
      <c r="AD45" s="69"/>
      <c r="AE45" s="69"/>
      <c r="AF45" s="181"/>
      <c r="AG45" s="68"/>
    </row>
    <row r="46" spans="1:33" x14ac:dyDescent="0.25">
      <c r="A46" s="72" t="s">
        <v>145</v>
      </c>
      <c r="B46" s="44" t="s">
        <v>144</v>
      </c>
      <c r="C46" s="44"/>
      <c r="D46" s="70"/>
      <c r="E46" s="44"/>
      <c r="F46" s="44"/>
      <c r="G46" s="44"/>
      <c r="H46" s="44"/>
      <c r="I46" s="44"/>
      <c r="J46" s="44"/>
      <c r="K46" s="44"/>
      <c r="L46" s="69"/>
      <c r="M46" s="69"/>
      <c r="N46" s="44"/>
      <c r="O46" s="69"/>
      <c r="P46" s="69"/>
      <c r="Q46" s="69"/>
      <c r="R46" s="69"/>
      <c r="S46" s="69"/>
      <c r="T46" s="69"/>
      <c r="U46" s="69"/>
      <c r="V46" s="69"/>
      <c r="W46" s="69"/>
      <c r="X46" s="69"/>
      <c r="Y46" s="69"/>
      <c r="Z46" s="69"/>
      <c r="AA46" s="69"/>
      <c r="AB46" s="69"/>
      <c r="AC46" s="69"/>
      <c r="AD46" s="69"/>
      <c r="AE46" s="69"/>
      <c r="AF46" s="181"/>
      <c r="AG46" s="68"/>
    </row>
    <row r="47" spans="1:33" ht="31.5" x14ac:dyDescent="0.25">
      <c r="A47" s="72" t="s">
        <v>143</v>
      </c>
      <c r="B47" s="44" t="s">
        <v>142</v>
      </c>
      <c r="C47" s="44"/>
      <c r="D47" s="70"/>
      <c r="E47" s="44"/>
      <c r="F47" s="44"/>
      <c r="G47" s="44"/>
      <c r="H47" s="44"/>
      <c r="I47" s="44"/>
      <c r="J47" s="44"/>
      <c r="K47" s="44"/>
      <c r="L47" s="69"/>
      <c r="M47" s="69"/>
      <c r="N47" s="44"/>
      <c r="O47" s="69"/>
      <c r="P47" s="69"/>
      <c r="Q47" s="69"/>
      <c r="R47" s="69"/>
      <c r="S47" s="69"/>
      <c r="T47" s="69"/>
      <c r="U47" s="69"/>
      <c r="V47" s="69"/>
      <c r="W47" s="69"/>
      <c r="X47" s="69"/>
      <c r="Y47" s="69"/>
      <c r="Z47" s="69"/>
      <c r="AA47" s="69"/>
      <c r="AB47" s="69"/>
      <c r="AC47" s="69"/>
      <c r="AD47" s="69"/>
      <c r="AE47" s="69"/>
      <c r="AF47" s="181"/>
      <c r="AG47" s="68"/>
    </row>
    <row r="48" spans="1:33" ht="31.5" x14ac:dyDescent="0.25">
      <c r="A48" s="72" t="s">
        <v>141</v>
      </c>
      <c r="B48" s="44" t="s">
        <v>140</v>
      </c>
      <c r="C48" s="44"/>
      <c r="D48" s="70"/>
      <c r="E48" s="44"/>
      <c r="F48" s="44"/>
      <c r="G48" s="44"/>
      <c r="H48" s="44"/>
      <c r="I48" s="44"/>
      <c r="J48" s="44"/>
      <c r="K48" s="44"/>
      <c r="L48" s="69"/>
      <c r="M48" s="69"/>
      <c r="N48" s="44"/>
      <c r="O48" s="69"/>
      <c r="P48" s="69"/>
      <c r="Q48" s="69"/>
      <c r="R48" s="69"/>
      <c r="S48" s="69"/>
      <c r="T48" s="69"/>
      <c r="U48" s="69"/>
      <c r="V48" s="69"/>
      <c r="W48" s="69"/>
      <c r="X48" s="69"/>
      <c r="Y48" s="69"/>
      <c r="Z48" s="69"/>
      <c r="AA48" s="69"/>
      <c r="AB48" s="69"/>
      <c r="AC48" s="69"/>
      <c r="AD48" s="69"/>
      <c r="AE48" s="69"/>
      <c r="AF48" s="181"/>
      <c r="AG48" s="68"/>
    </row>
    <row r="49" spans="1:33" x14ac:dyDescent="0.25">
      <c r="A49" s="72" t="s">
        <v>139</v>
      </c>
      <c r="B49" s="44" t="s">
        <v>138</v>
      </c>
      <c r="C49" s="44"/>
      <c r="D49" s="70"/>
      <c r="E49" s="44"/>
      <c r="F49" s="44"/>
      <c r="G49" s="44"/>
      <c r="H49" s="44"/>
      <c r="I49" s="44"/>
      <c r="J49" s="44"/>
      <c r="K49" s="44"/>
      <c r="L49" s="69"/>
      <c r="M49" s="69"/>
      <c r="N49" s="69"/>
      <c r="O49" s="69"/>
      <c r="P49" s="69"/>
      <c r="Q49" s="69"/>
      <c r="R49" s="69"/>
      <c r="S49" s="69"/>
      <c r="T49" s="69"/>
      <c r="U49" s="69"/>
      <c r="V49" s="69"/>
      <c r="W49" s="69"/>
      <c r="X49" s="69"/>
      <c r="Y49" s="69"/>
      <c r="Z49" s="69"/>
      <c r="AA49" s="69"/>
      <c r="AB49" s="69"/>
      <c r="AC49" s="69"/>
      <c r="AD49" s="69"/>
      <c r="AE49" s="69"/>
      <c r="AF49" s="181"/>
      <c r="AG49" s="68"/>
    </row>
    <row r="50" spans="1:33" ht="18.75" x14ac:dyDescent="0.25">
      <c r="A50" s="72" t="s">
        <v>137</v>
      </c>
      <c r="B50" s="71" t="s">
        <v>136</v>
      </c>
      <c r="C50" s="71"/>
      <c r="D50" s="70"/>
      <c r="E50" s="44"/>
      <c r="F50" s="44"/>
      <c r="G50" s="44"/>
      <c r="H50" s="44"/>
      <c r="I50" s="44"/>
      <c r="J50" s="44"/>
      <c r="K50" s="44"/>
      <c r="L50" s="69"/>
      <c r="M50" s="69"/>
      <c r="N50" s="44"/>
      <c r="O50" s="69"/>
      <c r="P50" s="69"/>
      <c r="Q50" s="69"/>
      <c r="R50" s="69"/>
      <c r="S50" s="69"/>
      <c r="T50" s="69"/>
      <c r="U50" s="69"/>
      <c r="V50" s="69"/>
      <c r="W50" s="69"/>
      <c r="X50" s="69"/>
      <c r="Y50" s="69"/>
      <c r="Z50" s="69"/>
      <c r="AA50" s="69"/>
      <c r="AB50" s="69"/>
      <c r="AC50" s="69"/>
      <c r="AD50" s="69"/>
      <c r="AE50" s="69"/>
      <c r="AF50" s="181"/>
      <c r="AG50" s="68"/>
    </row>
    <row r="51" spans="1:33" ht="35.25" customHeight="1" x14ac:dyDescent="0.25">
      <c r="A51" s="75" t="s">
        <v>57</v>
      </c>
      <c r="B51" s="74" t="s">
        <v>135</v>
      </c>
      <c r="C51" s="74"/>
      <c r="D51" s="70"/>
      <c r="E51" s="70"/>
      <c r="F51" s="70"/>
      <c r="G51" s="44"/>
      <c r="H51" s="44"/>
      <c r="I51" s="44"/>
      <c r="J51" s="44"/>
      <c r="K51" s="44"/>
      <c r="L51" s="69"/>
      <c r="M51" s="69"/>
      <c r="N51" s="44"/>
      <c r="O51" s="69"/>
      <c r="P51" s="69"/>
      <c r="Q51" s="69"/>
      <c r="R51" s="69"/>
      <c r="S51" s="69"/>
      <c r="T51" s="69"/>
      <c r="U51" s="69"/>
      <c r="V51" s="69"/>
      <c r="W51" s="69"/>
      <c r="X51" s="69"/>
      <c r="Y51" s="69"/>
      <c r="Z51" s="69"/>
      <c r="AA51" s="69"/>
      <c r="AB51" s="69"/>
      <c r="AC51" s="69"/>
      <c r="AD51" s="69"/>
      <c r="AE51" s="69"/>
      <c r="AF51" s="181"/>
      <c r="AG51" s="68"/>
    </row>
    <row r="52" spans="1:33" x14ac:dyDescent="0.25">
      <c r="A52" s="72" t="s">
        <v>134</v>
      </c>
      <c r="B52" s="44" t="s">
        <v>133</v>
      </c>
      <c r="C52" s="195"/>
      <c r="D52" s="195"/>
      <c r="E52" s="195"/>
      <c r="F52" s="195"/>
      <c r="G52" s="44"/>
      <c r="H52" s="44"/>
      <c r="I52" s="44"/>
      <c r="J52" s="44"/>
      <c r="K52" s="44"/>
      <c r="L52" s="195"/>
      <c r="M52" s="69"/>
      <c r="N52" s="195"/>
      <c r="O52" s="69"/>
      <c r="P52" s="181"/>
      <c r="Q52" s="69"/>
      <c r="R52" s="69"/>
      <c r="S52" s="69"/>
      <c r="T52" s="69"/>
      <c r="U52" s="69"/>
      <c r="V52" s="69"/>
      <c r="W52" s="69"/>
      <c r="X52" s="69"/>
      <c r="Y52" s="69"/>
      <c r="Z52" s="69"/>
      <c r="AA52" s="69"/>
      <c r="AB52" s="69"/>
      <c r="AC52" s="69"/>
      <c r="AD52" s="69"/>
      <c r="AE52" s="69"/>
      <c r="AF52" s="181"/>
      <c r="AG52" s="181"/>
    </row>
    <row r="53" spans="1:33" x14ac:dyDescent="0.25">
      <c r="A53" s="72" t="s">
        <v>132</v>
      </c>
      <c r="B53" s="44" t="s">
        <v>126</v>
      </c>
      <c r="C53" s="44"/>
      <c r="D53" s="70"/>
      <c r="E53" s="70"/>
      <c r="F53" s="70"/>
      <c r="G53" s="44"/>
      <c r="H53" s="44"/>
      <c r="I53" s="44"/>
      <c r="J53" s="44"/>
      <c r="K53" s="44"/>
      <c r="L53" s="69"/>
      <c r="M53" s="69"/>
      <c r="N53" s="44"/>
      <c r="O53" s="69"/>
      <c r="P53" s="69"/>
      <c r="Q53" s="69"/>
      <c r="R53" s="69"/>
      <c r="S53" s="69"/>
      <c r="T53" s="69"/>
      <c r="U53" s="69"/>
      <c r="V53" s="69"/>
      <c r="W53" s="69"/>
      <c r="X53" s="69"/>
      <c r="Y53" s="69"/>
      <c r="Z53" s="69"/>
      <c r="AA53" s="69"/>
      <c r="AB53" s="69"/>
      <c r="AC53" s="69"/>
      <c r="AD53" s="69"/>
      <c r="AE53" s="69"/>
      <c r="AF53" s="181"/>
      <c r="AG53" s="68"/>
    </row>
    <row r="54" spans="1:33" x14ac:dyDescent="0.25">
      <c r="A54" s="72" t="s">
        <v>131</v>
      </c>
      <c r="B54" s="71" t="s">
        <v>125</v>
      </c>
      <c r="C54" s="71"/>
      <c r="D54" s="70"/>
      <c r="E54" s="70"/>
      <c r="F54" s="70"/>
      <c r="G54" s="44"/>
      <c r="H54" s="44"/>
      <c r="I54" s="44"/>
      <c r="J54" s="44"/>
      <c r="K54" s="44"/>
      <c r="L54" s="69"/>
      <c r="M54" s="69"/>
      <c r="N54" s="44"/>
      <c r="O54" s="69"/>
      <c r="P54" s="69"/>
      <c r="Q54" s="69"/>
      <c r="R54" s="69"/>
      <c r="S54" s="69"/>
      <c r="T54" s="69"/>
      <c r="U54" s="69"/>
      <c r="V54" s="69"/>
      <c r="W54" s="69"/>
      <c r="X54" s="69"/>
      <c r="Y54" s="69"/>
      <c r="Z54" s="69"/>
      <c r="AA54" s="69"/>
      <c r="AB54" s="69"/>
      <c r="AC54" s="69"/>
      <c r="AD54" s="69"/>
      <c r="AE54" s="69"/>
      <c r="AF54" s="181"/>
      <c r="AG54" s="68"/>
    </row>
    <row r="55" spans="1:33" x14ac:dyDescent="0.25">
      <c r="A55" s="72" t="s">
        <v>130</v>
      </c>
      <c r="B55" s="71" t="s">
        <v>124</v>
      </c>
      <c r="C55" s="71"/>
      <c r="D55" s="70"/>
      <c r="E55" s="70"/>
      <c r="F55" s="70"/>
      <c r="G55" s="44"/>
      <c r="H55" s="44"/>
      <c r="I55" s="44"/>
      <c r="J55" s="44"/>
      <c r="K55" s="44"/>
      <c r="L55" s="69"/>
      <c r="M55" s="69"/>
      <c r="N55" s="44"/>
      <c r="O55" s="69"/>
      <c r="P55" s="69"/>
      <c r="Q55" s="69"/>
      <c r="R55" s="69"/>
      <c r="S55" s="69"/>
      <c r="T55" s="69"/>
      <c r="U55" s="69"/>
      <c r="V55" s="69"/>
      <c r="W55" s="69"/>
      <c r="X55" s="69"/>
      <c r="Y55" s="69"/>
      <c r="Z55" s="69"/>
      <c r="AA55" s="69"/>
      <c r="AB55" s="69"/>
      <c r="AC55" s="69"/>
      <c r="AD55" s="69"/>
      <c r="AE55" s="69"/>
      <c r="AF55" s="181"/>
      <c r="AG55" s="68"/>
    </row>
    <row r="56" spans="1:33" x14ac:dyDescent="0.25">
      <c r="A56" s="72" t="s">
        <v>129</v>
      </c>
      <c r="B56" s="71" t="s">
        <v>123</v>
      </c>
      <c r="C56" s="71"/>
      <c r="D56" s="70"/>
      <c r="E56" s="70"/>
      <c r="F56" s="70"/>
      <c r="G56" s="44"/>
      <c r="H56" s="44"/>
      <c r="I56" s="44"/>
      <c r="J56" s="44"/>
      <c r="K56" s="44"/>
      <c r="L56" s="69"/>
      <c r="M56" s="69"/>
      <c r="N56" s="44"/>
      <c r="O56" s="69"/>
      <c r="P56" s="69"/>
      <c r="Q56" s="69"/>
      <c r="R56" s="69"/>
      <c r="S56" s="69"/>
      <c r="T56" s="69"/>
      <c r="U56" s="69"/>
      <c r="V56" s="69"/>
      <c r="W56" s="69"/>
      <c r="X56" s="69"/>
      <c r="Y56" s="69"/>
      <c r="Z56" s="69"/>
      <c r="AA56" s="69"/>
      <c r="AB56" s="69"/>
      <c r="AC56" s="69"/>
      <c r="AD56" s="69"/>
      <c r="AE56" s="69"/>
      <c r="AF56" s="181"/>
      <c r="AG56" s="68"/>
    </row>
    <row r="57" spans="1:33" ht="18.75" x14ac:dyDescent="0.25">
      <c r="A57" s="72" t="s">
        <v>128</v>
      </c>
      <c r="B57" s="71" t="s">
        <v>122</v>
      </c>
      <c r="C57" s="71"/>
      <c r="D57" s="70"/>
      <c r="E57" s="70"/>
      <c r="F57" s="70"/>
      <c r="G57" s="44"/>
      <c r="H57" s="44"/>
      <c r="I57" s="44"/>
      <c r="J57" s="44"/>
      <c r="K57" s="44"/>
      <c r="L57" s="69"/>
      <c r="M57" s="69"/>
      <c r="N57" s="44"/>
      <c r="O57" s="69"/>
      <c r="P57" s="69"/>
      <c r="Q57" s="69"/>
      <c r="R57" s="69"/>
      <c r="S57" s="69"/>
      <c r="T57" s="69"/>
      <c r="U57" s="69"/>
      <c r="V57" s="69"/>
      <c r="W57" s="69"/>
      <c r="X57" s="69"/>
      <c r="Y57" s="69"/>
      <c r="Z57" s="69"/>
      <c r="AA57" s="69"/>
      <c r="AB57" s="69"/>
      <c r="AC57" s="69"/>
      <c r="AD57" s="69"/>
      <c r="AE57" s="69"/>
      <c r="AF57" s="181"/>
      <c r="AG57" s="68"/>
    </row>
    <row r="58" spans="1:33" ht="36.75" customHeight="1" x14ac:dyDescent="0.25">
      <c r="A58" s="75" t="s">
        <v>56</v>
      </c>
      <c r="B58" s="96" t="s">
        <v>220</v>
      </c>
      <c r="C58" s="71"/>
      <c r="D58" s="70"/>
      <c r="E58" s="70"/>
      <c r="F58" s="70"/>
      <c r="G58" s="44"/>
      <c r="H58" s="44"/>
      <c r="I58" s="44"/>
      <c r="J58" s="44"/>
      <c r="K58" s="44"/>
      <c r="L58" s="69"/>
      <c r="M58" s="69"/>
      <c r="N58" s="44"/>
      <c r="O58" s="69"/>
      <c r="P58" s="69"/>
      <c r="Q58" s="69"/>
      <c r="R58" s="69"/>
      <c r="S58" s="69"/>
      <c r="T58" s="69"/>
      <c r="U58" s="69"/>
      <c r="V58" s="69"/>
      <c r="W58" s="69"/>
      <c r="X58" s="69"/>
      <c r="Y58" s="69"/>
      <c r="Z58" s="69"/>
      <c r="AA58" s="69"/>
      <c r="AB58" s="69"/>
      <c r="AC58" s="69"/>
      <c r="AD58" s="69"/>
      <c r="AE58" s="69"/>
      <c r="AF58" s="181"/>
      <c r="AG58" s="68"/>
    </row>
    <row r="59" spans="1:33" x14ac:dyDescent="0.25">
      <c r="A59" s="75" t="s">
        <v>54</v>
      </c>
      <c r="B59" s="74" t="s">
        <v>127</v>
      </c>
      <c r="C59" s="70"/>
      <c r="D59" s="70"/>
      <c r="E59" s="44"/>
      <c r="F59" s="44"/>
      <c r="G59" s="44"/>
      <c r="H59" s="44"/>
      <c r="I59" s="44"/>
      <c r="J59" s="44"/>
      <c r="K59" s="44"/>
      <c r="L59" s="69"/>
      <c r="M59" s="69"/>
      <c r="N59" s="44"/>
      <c r="O59" s="69"/>
      <c r="P59" s="69"/>
      <c r="Q59" s="69"/>
      <c r="R59" s="69"/>
      <c r="S59" s="69"/>
      <c r="T59" s="69"/>
      <c r="U59" s="69"/>
      <c r="V59" s="69"/>
      <c r="W59" s="69"/>
      <c r="X59" s="69"/>
      <c r="Y59" s="69"/>
      <c r="Z59" s="69"/>
      <c r="AA59" s="69"/>
      <c r="AB59" s="69"/>
      <c r="AC59" s="69"/>
      <c r="AD59" s="69"/>
      <c r="AE59" s="69"/>
      <c r="AF59" s="181"/>
      <c r="AG59" s="68"/>
    </row>
    <row r="60" spans="1:33" x14ac:dyDescent="0.25">
      <c r="A60" s="72" t="s">
        <v>214</v>
      </c>
      <c r="B60" s="73" t="s">
        <v>148</v>
      </c>
      <c r="C60" s="73"/>
      <c r="D60" s="70"/>
      <c r="E60" s="44"/>
      <c r="F60" s="44"/>
      <c r="G60" s="44"/>
      <c r="H60" s="44"/>
      <c r="I60" s="44"/>
      <c r="J60" s="44"/>
      <c r="K60" s="44"/>
      <c r="L60" s="69"/>
      <c r="M60" s="69"/>
      <c r="N60" s="44"/>
      <c r="O60" s="69"/>
      <c r="P60" s="69"/>
      <c r="Q60" s="69"/>
      <c r="R60" s="69"/>
      <c r="S60" s="69"/>
      <c r="T60" s="69"/>
      <c r="U60" s="69"/>
      <c r="V60" s="69"/>
      <c r="W60" s="69"/>
      <c r="X60" s="69"/>
      <c r="Y60" s="69"/>
      <c r="Z60" s="69"/>
      <c r="AA60" s="69"/>
      <c r="AB60" s="69"/>
      <c r="AC60" s="69"/>
      <c r="AD60" s="69"/>
      <c r="AE60" s="69"/>
      <c r="AF60" s="181"/>
      <c r="AG60" s="68"/>
    </row>
    <row r="61" spans="1:33" x14ac:dyDescent="0.25">
      <c r="A61" s="72" t="s">
        <v>215</v>
      </c>
      <c r="B61" s="73" t="s">
        <v>146</v>
      </c>
      <c r="C61" s="73"/>
      <c r="D61" s="70"/>
      <c r="E61" s="44"/>
      <c r="F61" s="44"/>
      <c r="G61" s="44"/>
      <c r="H61" s="44"/>
      <c r="I61" s="44"/>
      <c r="J61" s="44"/>
      <c r="K61" s="44"/>
      <c r="L61" s="69"/>
      <c r="M61" s="69"/>
      <c r="N61" s="44"/>
      <c r="O61" s="69"/>
      <c r="P61" s="69"/>
      <c r="Q61" s="69"/>
      <c r="R61" s="69"/>
      <c r="S61" s="69"/>
      <c r="T61" s="69"/>
      <c r="U61" s="69"/>
      <c r="V61" s="69"/>
      <c r="W61" s="69"/>
      <c r="X61" s="69"/>
      <c r="Y61" s="69"/>
      <c r="Z61" s="69"/>
      <c r="AA61" s="69"/>
      <c r="AB61" s="69"/>
      <c r="AC61" s="69"/>
      <c r="AD61" s="69"/>
      <c r="AE61" s="69"/>
      <c r="AF61" s="181"/>
      <c r="AG61" s="68"/>
    </row>
    <row r="62" spans="1:33" x14ac:dyDescent="0.25">
      <c r="A62" s="72" t="s">
        <v>216</v>
      </c>
      <c r="B62" s="73" t="s">
        <v>144</v>
      </c>
      <c r="C62" s="73"/>
      <c r="D62" s="70"/>
      <c r="E62" s="44"/>
      <c r="F62" s="44"/>
      <c r="G62" s="44"/>
      <c r="H62" s="44"/>
      <c r="I62" s="44"/>
      <c r="J62" s="44"/>
      <c r="K62" s="44"/>
      <c r="L62" s="69"/>
      <c r="M62" s="69"/>
      <c r="N62" s="44"/>
      <c r="O62" s="69"/>
      <c r="P62" s="69"/>
      <c r="Q62" s="69"/>
      <c r="R62" s="69"/>
      <c r="S62" s="69"/>
      <c r="T62" s="69"/>
      <c r="U62" s="69"/>
      <c r="V62" s="69"/>
      <c r="W62" s="69"/>
      <c r="X62" s="69"/>
      <c r="Y62" s="69"/>
      <c r="Z62" s="69"/>
      <c r="AA62" s="69"/>
      <c r="AB62" s="69"/>
      <c r="AC62" s="69"/>
      <c r="AD62" s="69"/>
      <c r="AE62" s="69"/>
      <c r="AF62" s="181"/>
      <c r="AG62" s="68"/>
    </row>
    <row r="63" spans="1:33" x14ac:dyDescent="0.25">
      <c r="A63" s="72" t="s">
        <v>217</v>
      </c>
      <c r="B63" s="73" t="s">
        <v>219</v>
      </c>
      <c r="C63" s="73"/>
      <c r="D63" s="70"/>
      <c r="E63" s="44"/>
      <c r="F63" s="44"/>
      <c r="G63" s="44"/>
      <c r="H63" s="44"/>
      <c r="I63" s="44"/>
      <c r="J63" s="44"/>
      <c r="K63" s="44"/>
      <c r="L63" s="69"/>
      <c r="M63" s="69"/>
      <c r="N63" s="44"/>
      <c r="O63" s="69"/>
      <c r="P63" s="69"/>
      <c r="Q63" s="69"/>
      <c r="R63" s="69"/>
      <c r="S63" s="69"/>
      <c r="T63" s="69"/>
      <c r="U63" s="69"/>
      <c r="V63" s="69"/>
      <c r="W63" s="69"/>
      <c r="X63" s="69"/>
      <c r="Y63" s="69"/>
      <c r="Z63" s="69"/>
      <c r="AA63" s="69"/>
      <c r="AB63" s="69"/>
      <c r="AC63" s="69"/>
      <c r="AD63" s="69"/>
      <c r="AE63" s="69"/>
      <c r="AF63" s="181"/>
      <c r="AG63" s="68"/>
    </row>
    <row r="64" spans="1:33" ht="18.75" x14ac:dyDescent="0.25">
      <c r="A64" s="72" t="s">
        <v>218</v>
      </c>
      <c r="B64" s="71" t="s">
        <v>122</v>
      </c>
      <c r="C64" s="71"/>
      <c r="D64" s="70"/>
      <c r="E64" s="44"/>
      <c r="F64" s="44"/>
      <c r="G64" s="44"/>
      <c r="H64" s="44"/>
      <c r="I64" s="44"/>
      <c r="J64" s="44"/>
      <c r="K64" s="44"/>
      <c r="L64" s="69"/>
      <c r="M64" s="69"/>
      <c r="N64" s="44"/>
      <c r="O64" s="69"/>
      <c r="P64" s="69"/>
      <c r="Q64" s="69"/>
      <c r="R64" s="69"/>
      <c r="S64" s="69"/>
      <c r="T64" s="69"/>
      <c r="U64" s="69"/>
      <c r="V64" s="69"/>
      <c r="W64" s="69"/>
      <c r="X64" s="69"/>
      <c r="Y64" s="69"/>
      <c r="Z64" s="69"/>
      <c r="AA64" s="69"/>
      <c r="AB64" s="69"/>
      <c r="AC64" s="69"/>
      <c r="AD64" s="69"/>
      <c r="AE64" s="69"/>
      <c r="AF64" s="181"/>
      <c r="AG64" s="68"/>
    </row>
    <row r="65" spans="1:32" x14ac:dyDescent="0.25">
      <c r="A65" s="66"/>
      <c r="B65" s="67"/>
      <c r="C65" s="67"/>
      <c r="D65" s="67"/>
      <c r="E65" s="67"/>
      <c r="F65" s="67"/>
      <c r="G65" s="67"/>
      <c r="H65" s="67"/>
      <c r="I65" s="67"/>
      <c r="J65" s="67"/>
      <c r="K65" s="67"/>
      <c r="L65" s="66"/>
      <c r="M65" s="66"/>
      <c r="N65" s="57"/>
      <c r="O65" s="57"/>
      <c r="S65" s="57"/>
      <c r="T65" s="57"/>
      <c r="U65" s="57"/>
      <c r="V65" s="57"/>
      <c r="W65" s="57"/>
      <c r="X65" s="57"/>
      <c r="Y65" s="57"/>
      <c r="Z65" s="57"/>
      <c r="AA65" s="57"/>
      <c r="AB65" s="57"/>
      <c r="AC65" s="57"/>
      <c r="AD65" s="57"/>
      <c r="AE65" s="57"/>
      <c r="AF65" s="57"/>
    </row>
    <row r="66" spans="1:32" ht="54" customHeight="1" x14ac:dyDescent="0.25">
      <c r="A66" s="57"/>
      <c r="B66" s="481"/>
      <c r="C66" s="481"/>
      <c r="D66" s="481"/>
      <c r="E66" s="481"/>
      <c r="F66" s="481"/>
      <c r="G66" s="481"/>
      <c r="H66" s="481"/>
      <c r="I66" s="481"/>
      <c r="J66" s="61"/>
      <c r="K66" s="61"/>
      <c r="L66" s="65"/>
      <c r="M66" s="65"/>
      <c r="N66" s="65"/>
      <c r="O66" s="65"/>
      <c r="P66" s="65"/>
      <c r="Q66" s="65"/>
      <c r="R66" s="65"/>
      <c r="S66" s="65"/>
      <c r="T66" s="65"/>
      <c r="U66" s="65"/>
      <c r="V66" s="65"/>
      <c r="W66" s="65"/>
      <c r="X66" s="65"/>
      <c r="Y66" s="65"/>
      <c r="Z66" s="65"/>
      <c r="AA66" s="65"/>
      <c r="AB66" s="65"/>
      <c r="AC66" s="65"/>
      <c r="AD66" s="65"/>
      <c r="AE66" s="65"/>
      <c r="AF66" s="65"/>
    </row>
    <row r="67" spans="1:32" x14ac:dyDescent="0.25">
      <c r="A67" s="57"/>
      <c r="B67" s="57"/>
      <c r="C67" s="57"/>
      <c r="D67" s="57"/>
      <c r="E67" s="57"/>
      <c r="F67" s="57"/>
      <c r="L67" s="57"/>
      <c r="M67" s="57"/>
      <c r="N67" s="57"/>
      <c r="O67" s="57"/>
      <c r="S67" s="57"/>
      <c r="T67" s="57"/>
      <c r="U67" s="57"/>
      <c r="V67" s="57"/>
      <c r="W67" s="57"/>
      <c r="X67" s="57"/>
      <c r="Y67" s="57"/>
      <c r="Z67" s="57"/>
      <c r="AA67" s="57"/>
      <c r="AB67" s="57"/>
      <c r="AC67" s="57"/>
      <c r="AD67" s="57"/>
      <c r="AE67" s="57"/>
      <c r="AF67" s="57"/>
    </row>
    <row r="68" spans="1:32" ht="50.25" customHeight="1" x14ac:dyDescent="0.25">
      <c r="A68" s="57"/>
      <c r="B68" s="482"/>
      <c r="C68" s="482"/>
      <c r="D68" s="482"/>
      <c r="E68" s="482"/>
      <c r="F68" s="482"/>
      <c r="G68" s="482"/>
      <c r="H68" s="482"/>
      <c r="I68" s="482"/>
      <c r="J68" s="62"/>
      <c r="K68" s="62"/>
      <c r="L68" s="57"/>
      <c r="M68" s="57"/>
      <c r="N68" s="57"/>
      <c r="O68" s="57"/>
      <c r="S68" s="57"/>
      <c r="T68" s="57"/>
      <c r="U68" s="57"/>
      <c r="V68" s="57"/>
      <c r="W68" s="57"/>
      <c r="X68" s="57"/>
      <c r="Y68" s="57"/>
      <c r="Z68" s="57"/>
      <c r="AA68" s="57"/>
      <c r="AB68" s="57"/>
      <c r="AC68" s="57"/>
      <c r="AD68" s="57"/>
      <c r="AE68" s="57"/>
      <c r="AF68" s="57"/>
    </row>
    <row r="69" spans="1:32" x14ac:dyDescent="0.25">
      <c r="A69" s="57"/>
      <c r="B69" s="57"/>
      <c r="C69" s="57"/>
      <c r="D69" s="57"/>
      <c r="E69" s="57"/>
      <c r="F69" s="57"/>
      <c r="L69" s="57"/>
      <c r="M69" s="57"/>
      <c r="N69" s="57"/>
      <c r="O69" s="57"/>
      <c r="S69" s="57"/>
      <c r="T69" s="57"/>
      <c r="U69" s="57"/>
      <c r="V69" s="57"/>
      <c r="W69" s="57"/>
      <c r="X69" s="57"/>
      <c r="Y69" s="57"/>
      <c r="Z69" s="57"/>
      <c r="AA69" s="57"/>
      <c r="AB69" s="57"/>
      <c r="AC69" s="57"/>
      <c r="AD69" s="57"/>
      <c r="AE69" s="57"/>
      <c r="AF69" s="57"/>
    </row>
    <row r="70" spans="1:32" ht="36.75" customHeight="1" x14ac:dyDescent="0.25">
      <c r="A70" s="57"/>
      <c r="B70" s="481"/>
      <c r="C70" s="481"/>
      <c r="D70" s="481"/>
      <c r="E70" s="481"/>
      <c r="F70" s="481"/>
      <c r="G70" s="481"/>
      <c r="H70" s="481"/>
      <c r="I70" s="481"/>
      <c r="J70" s="61"/>
      <c r="K70" s="61"/>
      <c r="L70" s="57"/>
      <c r="M70" s="57"/>
      <c r="N70" s="57"/>
      <c r="O70" s="57"/>
      <c r="S70" s="57"/>
      <c r="T70" s="57"/>
      <c r="U70" s="57"/>
      <c r="V70" s="57"/>
      <c r="W70" s="57"/>
      <c r="X70" s="57"/>
      <c r="Y70" s="57"/>
      <c r="Z70" s="57"/>
      <c r="AA70" s="57"/>
      <c r="AB70" s="57"/>
      <c r="AC70" s="57"/>
      <c r="AD70" s="57"/>
      <c r="AE70" s="57"/>
      <c r="AF70" s="57"/>
    </row>
    <row r="71" spans="1:32" x14ac:dyDescent="0.25">
      <c r="A71" s="57"/>
      <c r="B71" s="64"/>
      <c r="C71" s="64"/>
      <c r="D71" s="64"/>
      <c r="E71" s="64"/>
      <c r="F71" s="64"/>
      <c r="L71" s="57"/>
      <c r="M71" s="57"/>
      <c r="N71" s="63"/>
      <c r="O71" s="57"/>
      <c r="S71" s="57"/>
      <c r="T71" s="57"/>
      <c r="U71" s="57"/>
      <c r="V71" s="57"/>
      <c r="W71" s="57"/>
      <c r="X71" s="57"/>
      <c r="Y71" s="57"/>
      <c r="Z71" s="57"/>
      <c r="AA71" s="57"/>
      <c r="AB71" s="57"/>
      <c r="AC71" s="57"/>
      <c r="AD71" s="57"/>
      <c r="AE71" s="57"/>
      <c r="AF71" s="57"/>
    </row>
    <row r="72" spans="1:32" ht="51" customHeight="1" x14ac:dyDescent="0.25">
      <c r="A72" s="57"/>
      <c r="B72" s="481"/>
      <c r="C72" s="481"/>
      <c r="D72" s="481"/>
      <c r="E72" s="481"/>
      <c r="F72" s="481"/>
      <c r="G72" s="481"/>
      <c r="H72" s="481"/>
      <c r="I72" s="481"/>
      <c r="J72" s="61"/>
      <c r="K72" s="61"/>
      <c r="L72" s="57"/>
      <c r="M72" s="57"/>
      <c r="N72" s="63"/>
      <c r="O72" s="57"/>
      <c r="S72" s="57"/>
      <c r="T72" s="57"/>
      <c r="U72" s="57"/>
      <c r="V72" s="57"/>
      <c r="W72" s="57"/>
      <c r="X72" s="57"/>
      <c r="Y72" s="57"/>
      <c r="Z72" s="57"/>
      <c r="AA72" s="57"/>
      <c r="AB72" s="57"/>
      <c r="AC72" s="57"/>
      <c r="AD72" s="57"/>
      <c r="AE72" s="57"/>
      <c r="AF72" s="57"/>
    </row>
    <row r="73" spans="1:32" ht="32.25" customHeight="1" x14ac:dyDescent="0.25">
      <c r="A73" s="57"/>
      <c r="B73" s="482"/>
      <c r="C73" s="482"/>
      <c r="D73" s="482"/>
      <c r="E73" s="482"/>
      <c r="F73" s="482"/>
      <c r="G73" s="482"/>
      <c r="H73" s="482"/>
      <c r="I73" s="482"/>
      <c r="J73" s="62"/>
      <c r="K73" s="62"/>
      <c r="L73" s="57"/>
      <c r="M73" s="57"/>
      <c r="N73" s="57"/>
      <c r="O73" s="57"/>
      <c r="S73" s="57"/>
      <c r="T73" s="57"/>
      <c r="U73" s="57"/>
      <c r="V73" s="57"/>
      <c r="W73" s="57"/>
      <c r="X73" s="57"/>
      <c r="Y73" s="57"/>
      <c r="Z73" s="57"/>
      <c r="AA73" s="57"/>
      <c r="AB73" s="57"/>
      <c r="AC73" s="57"/>
      <c r="AD73" s="57"/>
      <c r="AE73" s="57"/>
      <c r="AF73" s="57"/>
    </row>
    <row r="74" spans="1:32" ht="51.75" customHeight="1" x14ac:dyDescent="0.25">
      <c r="A74" s="57"/>
      <c r="B74" s="481"/>
      <c r="C74" s="481"/>
      <c r="D74" s="481"/>
      <c r="E74" s="481"/>
      <c r="F74" s="481"/>
      <c r="G74" s="481"/>
      <c r="H74" s="481"/>
      <c r="I74" s="481"/>
      <c r="J74" s="61"/>
      <c r="K74" s="61"/>
      <c r="L74" s="57"/>
      <c r="M74" s="57"/>
      <c r="N74" s="57"/>
      <c r="O74" s="57"/>
      <c r="S74" s="57"/>
      <c r="T74" s="57"/>
      <c r="U74" s="57"/>
      <c r="V74" s="57"/>
      <c r="W74" s="57"/>
      <c r="X74" s="57"/>
      <c r="Y74" s="57"/>
      <c r="Z74" s="57"/>
      <c r="AA74" s="57"/>
      <c r="AB74" s="57"/>
      <c r="AC74" s="57"/>
      <c r="AD74" s="57"/>
      <c r="AE74" s="57"/>
      <c r="AF74" s="57"/>
    </row>
    <row r="75" spans="1:32" ht="21.75" customHeight="1" x14ac:dyDescent="0.25">
      <c r="A75" s="57"/>
      <c r="B75" s="479"/>
      <c r="C75" s="479"/>
      <c r="D75" s="479"/>
      <c r="E75" s="479"/>
      <c r="F75" s="479"/>
      <c r="G75" s="479"/>
      <c r="H75" s="479"/>
      <c r="I75" s="479"/>
      <c r="J75" s="60"/>
      <c r="K75" s="60"/>
      <c r="L75" s="59"/>
      <c r="M75" s="59"/>
      <c r="N75" s="57"/>
      <c r="O75" s="57"/>
      <c r="S75" s="57"/>
      <c r="T75" s="57"/>
      <c r="U75" s="57"/>
      <c r="V75" s="57"/>
      <c r="W75" s="57"/>
      <c r="X75" s="57"/>
      <c r="Y75" s="57"/>
      <c r="Z75" s="57"/>
      <c r="AA75" s="57"/>
      <c r="AB75" s="57"/>
      <c r="AC75" s="57"/>
      <c r="AD75" s="57"/>
      <c r="AE75" s="57"/>
      <c r="AF75" s="57"/>
    </row>
    <row r="76" spans="1:32" ht="23.25" customHeight="1" x14ac:dyDescent="0.25">
      <c r="A76" s="57"/>
      <c r="B76" s="59"/>
      <c r="C76" s="59"/>
      <c r="D76" s="59"/>
      <c r="E76" s="59"/>
      <c r="F76" s="59"/>
      <c r="L76" s="57"/>
      <c r="M76" s="57"/>
      <c r="N76" s="57"/>
      <c r="O76" s="57"/>
      <c r="S76" s="57"/>
      <c r="T76" s="57"/>
      <c r="U76" s="57"/>
      <c r="V76" s="57"/>
      <c r="W76" s="57"/>
      <c r="X76" s="57"/>
      <c r="Y76" s="57"/>
      <c r="Z76" s="57"/>
      <c r="AA76" s="57"/>
      <c r="AB76" s="57"/>
      <c r="AC76" s="57"/>
      <c r="AD76" s="57"/>
      <c r="AE76" s="57"/>
      <c r="AF76" s="57"/>
    </row>
    <row r="77" spans="1:32" ht="18.75" customHeight="1" x14ac:dyDescent="0.25">
      <c r="A77" s="57"/>
      <c r="B77" s="480"/>
      <c r="C77" s="480"/>
      <c r="D77" s="480"/>
      <c r="E77" s="480"/>
      <c r="F77" s="480"/>
      <c r="G77" s="480"/>
      <c r="H77" s="480"/>
      <c r="I77" s="480"/>
      <c r="J77" s="58"/>
      <c r="K77" s="58"/>
      <c r="L77" s="57"/>
      <c r="M77" s="57"/>
      <c r="N77" s="57"/>
      <c r="O77" s="57"/>
      <c r="S77" s="57"/>
      <c r="T77" s="57"/>
      <c r="U77" s="57"/>
      <c r="V77" s="57"/>
      <c r="W77" s="57"/>
      <c r="X77" s="57"/>
      <c r="Y77" s="57"/>
      <c r="Z77" s="57"/>
      <c r="AA77" s="57"/>
      <c r="AB77" s="57"/>
      <c r="AC77" s="57"/>
      <c r="AD77" s="57"/>
      <c r="AE77" s="57"/>
      <c r="AF77" s="57"/>
    </row>
    <row r="78" spans="1:32" x14ac:dyDescent="0.25">
      <c r="A78" s="57"/>
      <c r="B78" s="57"/>
      <c r="C78" s="57"/>
      <c r="D78" s="57"/>
      <c r="E78" s="57"/>
      <c r="F78" s="57"/>
      <c r="L78" s="57"/>
      <c r="M78" s="57"/>
      <c r="N78" s="57"/>
      <c r="O78" s="57"/>
      <c r="S78" s="57"/>
      <c r="T78" s="57"/>
      <c r="U78" s="57"/>
      <c r="V78" s="57"/>
      <c r="W78" s="57"/>
      <c r="X78" s="57"/>
      <c r="Y78" s="57"/>
      <c r="Z78" s="57"/>
      <c r="AA78" s="57"/>
      <c r="AB78" s="57"/>
      <c r="AC78" s="57"/>
      <c r="AD78" s="57"/>
      <c r="AE78" s="57"/>
      <c r="AF78" s="57"/>
    </row>
    <row r="79" spans="1:32" x14ac:dyDescent="0.25">
      <c r="A79" s="57"/>
      <c r="B79" s="57"/>
      <c r="C79" s="57"/>
      <c r="D79" s="57"/>
      <c r="E79" s="57"/>
      <c r="F79" s="57"/>
      <c r="L79" s="57"/>
      <c r="M79" s="57"/>
      <c r="N79" s="57"/>
      <c r="O79" s="57"/>
      <c r="S79" s="57"/>
      <c r="T79" s="57"/>
      <c r="U79" s="57"/>
      <c r="V79" s="57"/>
      <c r="W79" s="57"/>
      <c r="X79" s="57"/>
      <c r="Y79" s="57"/>
      <c r="Z79" s="57"/>
      <c r="AA79" s="57"/>
      <c r="AB79" s="57"/>
      <c r="AC79" s="57"/>
      <c r="AD79" s="57"/>
      <c r="AE79" s="57"/>
      <c r="AF79" s="57"/>
    </row>
    <row r="80" spans="1:3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2">
    <mergeCell ref="T20:W20"/>
    <mergeCell ref="T21:U21"/>
    <mergeCell ref="V21:W21"/>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92D050"/>
    <pageSetUpPr fitToPage="1"/>
  </sheetPr>
  <dimension ref="A1:AV26"/>
  <sheetViews>
    <sheetView view="pageBreakPreview" topLeftCell="A7" zoomScale="80" zoomScaleSheetLayoutView="80" workbookViewId="0">
      <selection activeCell="N29" sqref="N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5.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tr">
        <f>'1.Титульный лист'!C3</f>
        <v>от «05» мая 2016 г. №380</v>
      </c>
    </row>
    <row r="4" spans="1:48" ht="18.75" x14ac:dyDescent="0.3">
      <c r="AV4" s="14"/>
    </row>
    <row r="5" spans="1:48" ht="18.75" customHeight="1" x14ac:dyDescent="0.25">
      <c r="A5" s="396" t="str">
        <f>'1.Титульный лист'!A5</f>
        <v>Год раскрытия информации:  2022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c r="AB5" s="396"/>
      <c r="AC5" s="396"/>
      <c r="AD5" s="396"/>
      <c r="AE5" s="396"/>
      <c r="AF5" s="396"/>
      <c r="AG5" s="396"/>
      <c r="AH5" s="396"/>
      <c r="AI5" s="396"/>
      <c r="AJ5" s="396"/>
      <c r="AK5" s="396"/>
      <c r="AL5" s="396"/>
      <c r="AM5" s="396"/>
      <c r="AN5" s="396"/>
      <c r="AO5" s="396"/>
      <c r="AP5" s="396"/>
      <c r="AQ5" s="396"/>
      <c r="AR5" s="396"/>
      <c r="AS5" s="396"/>
      <c r="AT5" s="396"/>
      <c r="AU5" s="396"/>
      <c r="AV5" s="396"/>
    </row>
    <row r="6" spans="1:48" ht="18.75" x14ac:dyDescent="0.3">
      <c r="AV6" s="14"/>
    </row>
    <row r="7" spans="1:48" ht="18.75" x14ac:dyDescent="0.25">
      <c r="A7" s="400" t="s">
        <v>7</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400"/>
      <c r="AU7" s="400"/>
      <c r="AV7" s="400"/>
    </row>
    <row r="8" spans="1:48" ht="18.75"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ht="15.75" x14ac:dyDescent="0.25">
      <c r="A9" s="401" t="s">
        <v>442</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c r="AS9" s="401"/>
      <c r="AT9" s="401"/>
      <c r="AU9" s="401"/>
      <c r="AV9" s="401"/>
    </row>
    <row r="10" spans="1:48" ht="15.75" x14ac:dyDescent="0.25">
      <c r="A10" s="397" t="s">
        <v>6</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c r="AU10" s="397"/>
      <c r="AV10" s="397"/>
    </row>
    <row r="11" spans="1:48" ht="18.75"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ht="15.75" x14ac:dyDescent="0.25">
      <c r="A12" s="402" t="str">
        <f xml:space="preserve"> '1.Титульный лист'!A12</f>
        <v>L_ 2022_1221_Ц_2</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ht="15.75" x14ac:dyDescent="0.25">
      <c r="A13" s="397" t="s">
        <v>5</v>
      </c>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c r="AD13" s="397"/>
      <c r="AE13" s="397"/>
      <c r="AF13" s="397"/>
      <c r="AG13" s="397"/>
      <c r="AH13" s="397"/>
      <c r="AI13" s="397"/>
      <c r="AJ13" s="397"/>
      <c r="AK13" s="397"/>
      <c r="AL13" s="397"/>
      <c r="AM13" s="397"/>
      <c r="AN13" s="397"/>
      <c r="AO13" s="397"/>
      <c r="AP13" s="397"/>
      <c r="AQ13" s="397"/>
      <c r="AR13" s="397"/>
      <c r="AS13" s="397"/>
      <c r="AT13" s="397"/>
      <c r="AU13" s="397"/>
      <c r="AV13" s="397"/>
    </row>
    <row r="14" spans="1:48"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406"/>
      <c r="AS14" s="406"/>
      <c r="AT14" s="406"/>
      <c r="AU14" s="406"/>
      <c r="AV14" s="406"/>
    </row>
    <row r="15" spans="1:48" ht="15.75" x14ac:dyDescent="0.25">
      <c r="A15" s="401" t="str">
        <f xml:space="preserve"> '1.Титульный лист'!A15</f>
        <v xml:space="preserve">Реконструкция и вынос ВЛ-10кВ Ф-87-8 ПС «Шакша» «Внутриплощадочные сети электроснабжения ВЛ-10кВ, литера 2, РБ000020381202» с переустройством в КЛ-10кВ (Инв. 00-002683) в мкрн. Шакша
</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c r="AV15" s="401"/>
    </row>
    <row r="16" spans="1:48" ht="15.75" x14ac:dyDescent="0.25">
      <c r="A16" s="397" t="s">
        <v>4</v>
      </c>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c r="AD16" s="397"/>
      <c r="AE16" s="397"/>
      <c r="AF16" s="397"/>
      <c r="AG16" s="397"/>
      <c r="AH16" s="397"/>
      <c r="AI16" s="397"/>
      <c r="AJ16" s="397"/>
      <c r="AK16" s="397"/>
      <c r="AL16" s="397"/>
      <c r="AM16" s="397"/>
      <c r="AN16" s="397"/>
      <c r="AO16" s="397"/>
      <c r="AP16" s="397"/>
      <c r="AQ16" s="397"/>
      <c r="AR16" s="397"/>
      <c r="AS16" s="397"/>
      <c r="AT16" s="397"/>
      <c r="AU16" s="397"/>
      <c r="AV16" s="397"/>
    </row>
    <row r="17" spans="1:48" x14ac:dyDescent="0.25">
      <c r="A17" s="434"/>
      <c r="B17" s="434"/>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434"/>
      <c r="AB17" s="434"/>
      <c r="AC17" s="434"/>
      <c r="AD17" s="434"/>
      <c r="AE17" s="434"/>
      <c r="AF17" s="434"/>
      <c r="AG17" s="434"/>
      <c r="AH17" s="434"/>
      <c r="AI17" s="434"/>
      <c r="AJ17" s="434"/>
      <c r="AK17" s="434"/>
      <c r="AL17" s="434"/>
      <c r="AM17" s="434"/>
      <c r="AN17" s="434"/>
      <c r="AO17" s="434"/>
      <c r="AP17" s="434"/>
      <c r="AQ17" s="434"/>
      <c r="AR17" s="434"/>
      <c r="AS17" s="434"/>
      <c r="AT17" s="434"/>
      <c r="AU17" s="434"/>
      <c r="AV17" s="434"/>
    </row>
    <row r="18" spans="1:48" ht="14.25" customHeight="1" x14ac:dyDescent="0.25">
      <c r="A18" s="434"/>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c r="AD18" s="434"/>
      <c r="AE18" s="434"/>
      <c r="AF18" s="434"/>
      <c r="AG18" s="434"/>
      <c r="AH18" s="434"/>
      <c r="AI18" s="434"/>
      <c r="AJ18" s="434"/>
      <c r="AK18" s="434"/>
      <c r="AL18" s="434"/>
      <c r="AM18" s="434"/>
      <c r="AN18" s="434"/>
      <c r="AO18" s="434"/>
      <c r="AP18" s="434"/>
      <c r="AQ18" s="434"/>
      <c r="AR18" s="434"/>
      <c r="AS18" s="434"/>
      <c r="AT18" s="434"/>
      <c r="AU18" s="434"/>
      <c r="AV18" s="434"/>
    </row>
    <row r="19" spans="1:48" x14ac:dyDescent="0.25">
      <c r="A19" s="434"/>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434"/>
      <c r="AB19" s="434"/>
      <c r="AC19" s="434"/>
      <c r="AD19" s="434"/>
      <c r="AE19" s="434"/>
      <c r="AF19" s="434"/>
      <c r="AG19" s="434"/>
      <c r="AH19" s="434"/>
      <c r="AI19" s="434"/>
      <c r="AJ19" s="434"/>
      <c r="AK19" s="434"/>
      <c r="AL19" s="434"/>
      <c r="AM19" s="434"/>
      <c r="AN19" s="434"/>
      <c r="AO19" s="434"/>
      <c r="AP19" s="434"/>
      <c r="AQ19" s="434"/>
      <c r="AR19" s="434"/>
      <c r="AS19" s="434"/>
      <c r="AT19" s="434"/>
      <c r="AU19" s="434"/>
      <c r="AV19" s="434"/>
    </row>
    <row r="20" spans="1:48" s="21" customFormat="1" x14ac:dyDescent="0.25">
      <c r="A20" s="435"/>
      <c r="B20" s="435"/>
      <c r="C20" s="435"/>
      <c r="D20" s="435"/>
      <c r="E20" s="435"/>
      <c r="F20" s="435"/>
      <c r="G20" s="435"/>
      <c r="H20" s="435"/>
      <c r="I20" s="435"/>
      <c r="J20" s="435"/>
      <c r="K20" s="435"/>
      <c r="L20" s="435"/>
      <c r="M20" s="435"/>
      <c r="N20" s="435"/>
      <c r="O20" s="435"/>
      <c r="P20" s="435"/>
      <c r="Q20" s="435"/>
      <c r="R20" s="435"/>
      <c r="S20" s="435"/>
      <c r="T20" s="435"/>
      <c r="U20" s="435"/>
      <c r="V20" s="435"/>
      <c r="W20" s="435"/>
      <c r="X20" s="435"/>
      <c r="Y20" s="435"/>
      <c r="Z20" s="435"/>
      <c r="AA20" s="435"/>
      <c r="AB20" s="435"/>
      <c r="AC20" s="435"/>
      <c r="AD20" s="435"/>
      <c r="AE20" s="435"/>
      <c r="AF20" s="435"/>
      <c r="AG20" s="435"/>
      <c r="AH20" s="435"/>
      <c r="AI20" s="435"/>
      <c r="AJ20" s="435"/>
      <c r="AK20" s="435"/>
      <c r="AL20" s="435"/>
      <c r="AM20" s="435"/>
      <c r="AN20" s="435"/>
      <c r="AO20" s="435"/>
      <c r="AP20" s="435"/>
      <c r="AQ20" s="435"/>
      <c r="AR20" s="435"/>
      <c r="AS20" s="435"/>
      <c r="AT20" s="435"/>
      <c r="AU20" s="435"/>
      <c r="AV20" s="435"/>
    </row>
    <row r="21" spans="1:48" s="21" customFormat="1" x14ac:dyDescent="0.25">
      <c r="A21" s="483" t="s">
        <v>402</v>
      </c>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483"/>
      <c r="AB21" s="483"/>
      <c r="AC21" s="483"/>
      <c r="AD21" s="483"/>
      <c r="AE21" s="483"/>
      <c r="AF21" s="483"/>
      <c r="AG21" s="483"/>
      <c r="AH21" s="483"/>
      <c r="AI21" s="483"/>
      <c r="AJ21" s="483"/>
      <c r="AK21" s="483"/>
      <c r="AL21" s="483"/>
      <c r="AM21" s="483"/>
      <c r="AN21" s="483"/>
      <c r="AO21" s="483"/>
      <c r="AP21" s="483"/>
      <c r="AQ21" s="483"/>
      <c r="AR21" s="483"/>
      <c r="AS21" s="483"/>
      <c r="AT21" s="483"/>
      <c r="AU21" s="483"/>
      <c r="AV21" s="483"/>
    </row>
    <row r="22" spans="1:48" s="21" customFormat="1" ht="58.5" customHeight="1" x14ac:dyDescent="0.25">
      <c r="A22" s="484" t="s">
        <v>50</v>
      </c>
      <c r="B22" s="487" t="s">
        <v>22</v>
      </c>
      <c r="C22" s="484" t="s">
        <v>49</v>
      </c>
      <c r="D22" s="484" t="s">
        <v>48</v>
      </c>
      <c r="E22" s="490" t="s">
        <v>413</v>
      </c>
      <c r="F22" s="491"/>
      <c r="G22" s="491"/>
      <c r="H22" s="491"/>
      <c r="I22" s="491"/>
      <c r="J22" s="491"/>
      <c r="K22" s="491"/>
      <c r="L22" s="492"/>
      <c r="M22" s="484" t="s">
        <v>47</v>
      </c>
      <c r="N22" s="484" t="s">
        <v>46</v>
      </c>
      <c r="O22" s="484" t="s">
        <v>45</v>
      </c>
      <c r="P22" s="493" t="s">
        <v>227</v>
      </c>
      <c r="Q22" s="493" t="s">
        <v>44</v>
      </c>
      <c r="R22" s="493" t="s">
        <v>43</v>
      </c>
      <c r="S22" s="493" t="s">
        <v>42</v>
      </c>
      <c r="T22" s="493"/>
      <c r="U22" s="494" t="s">
        <v>41</v>
      </c>
      <c r="V22" s="494" t="s">
        <v>40</v>
      </c>
      <c r="W22" s="493" t="s">
        <v>39</v>
      </c>
      <c r="X22" s="493" t="s">
        <v>38</v>
      </c>
      <c r="Y22" s="493" t="s">
        <v>37</v>
      </c>
      <c r="Z22" s="507" t="s">
        <v>36</v>
      </c>
      <c r="AA22" s="493" t="s">
        <v>35</v>
      </c>
      <c r="AB22" s="493" t="s">
        <v>34</v>
      </c>
      <c r="AC22" s="493" t="s">
        <v>33</v>
      </c>
      <c r="AD22" s="493" t="s">
        <v>32</v>
      </c>
      <c r="AE22" s="493" t="s">
        <v>31</v>
      </c>
      <c r="AF22" s="493" t="s">
        <v>30</v>
      </c>
      <c r="AG22" s="493"/>
      <c r="AH22" s="493"/>
      <c r="AI22" s="493"/>
      <c r="AJ22" s="493"/>
      <c r="AK22" s="493"/>
      <c r="AL22" s="493" t="s">
        <v>29</v>
      </c>
      <c r="AM22" s="493"/>
      <c r="AN22" s="493"/>
      <c r="AO22" s="493"/>
      <c r="AP22" s="493" t="s">
        <v>28</v>
      </c>
      <c r="AQ22" s="493"/>
      <c r="AR22" s="493" t="s">
        <v>27</v>
      </c>
      <c r="AS22" s="493" t="s">
        <v>26</v>
      </c>
      <c r="AT22" s="493" t="s">
        <v>25</v>
      </c>
      <c r="AU22" s="493" t="s">
        <v>24</v>
      </c>
      <c r="AV22" s="497" t="s">
        <v>23</v>
      </c>
    </row>
    <row r="23" spans="1:48" s="21" customFormat="1" ht="64.5" customHeight="1" x14ac:dyDescent="0.25">
      <c r="A23" s="485"/>
      <c r="B23" s="488"/>
      <c r="C23" s="485"/>
      <c r="D23" s="485"/>
      <c r="E23" s="499" t="s">
        <v>21</v>
      </c>
      <c r="F23" s="501" t="s">
        <v>126</v>
      </c>
      <c r="G23" s="501" t="s">
        <v>125</v>
      </c>
      <c r="H23" s="501" t="s">
        <v>124</v>
      </c>
      <c r="I23" s="505" t="s">
        <v>326</v>
      </c>
      <c r="J23" s="505" t="s">
        <v>327</v>
      </c>
      <c r="K23" s="505" t="s">
        <v>328</v>
      </c>
      <c r="L23" s="501" t="s">
        <v>74</v>
      </c>
      <c r="M23" s="485"/>
      <c r="N23" s="485"/>
      <c r="O23" s="485"/>
      <c r="P23" s="493"/>
      <c r="Q23" s="493"/>
      <c r="R23" s="493"/>
      <c r="S23" s="503" t="s">
        <v>2</v>
      </c>
      <c r="T23" s="503" t="s">
        <v>9</v>
      </c>
      <c r="U23" s="494"/>
      <c r="V23" s="494"/>
      <c r="W23" s="493"/>
      <c r="X23" s="493"/>
      <c r="Y23" s="493"/>
      <c r="Z23" s="493"/>
      <c r="AA23" s="493"/>
      <c r="AB23" s="493"/>
      <c r="AC23" s="493"/>
      <c r="AD23" s="493"/>
      <c r="AE23" s="493"/>
      <c r="AF23" s="493" t="s">
        <v>20</v>
      </c>
      <c r="AG23" s="493"/>
      <c r="AH23" s="493" t="s">
        <v>19</v>
      </c>
      <c r="AI23" s="493"/>
      <c r="AJ23" s="484" t="s">
        <v>18</v>
      </c>
      <c r="AK23" s="484" t="s">
        <v>17</v>
      </c>
      <c r="AL23" s="484" t="s">
        <v>16</v>
      </c>
      <c r="AM23" s="484" t="s">
        <v>15</v>
      </c>
      <c r="AN23" s="484" t="s">
        <v>14</v>
      </c>
      <c r="AO23" s="484" t="s">
        <v>13</v>
      </c>
      <c r="AP23" s="484" t="s">
        <v>12</v>
      </c>
      <c r="AQ23" s="495" t="s">
        <v>9</v>
      </c>
      <c r="AR23" s="493"/>
      <c r="AS23" s="493"/>
      <c r="AT23" s="493"/>
      <c r="AU23" s="493"/>
      <c r="AV23" s="498"/>
    </row>
    <row r="24" spans="1:48" s="21" customFormat="1" ht="96.75" customHeight="1" x14ac:dyDescent="0.25">
      <c r="A24" s="486"/>
      <c r="B24" s="489"/>
      <c r="C24" s="486"/>
      <c r="D24" s="486"/>
      <c r="E24" s="500"/>
      <c r="F24" s="502"/>
      <c r="G24" s="502"/>
      <c r="H24" s="502"/>
      <c r="I24" s="506"/>
      <c r="J24" s="506"/>
      <c r="K24" s="506"/>
      <c r="L24" s="502"/>
      <c r="M24" s="486"/>
      <c r="N24" s="486"/>
      <c r="O24" s="486"/>
      <c r="P24" s="493"/>
      <c r="Q24" s="493"/>
      <c r="R24" s="493"/>
      <c r="S24" s="504"/>
      <c r="T24" s="504"/>
      <c r="U24" s="494"/>
      <c r="V24" s="494"/>
      <c r="W24" s="493"/>
      <c r="X24" s="493"/>
      <c r="Y24" s="493"/>
      <c r="Z24" s="493"/>
      <c r="AA24" s="493"/>
      <c r="AB24" s="493"/>
      <c r="AC24" s="493"/>
      <c r="AD24" s="493"/>
      <c r="AE24" s="493"/>
      <c r="AF24" s="142" t="s">
        <v>11</v>
      </c>
      <c r="AG24" s="142" t="s">
        <v>10</v>
      </c>
      <c r="AH24" s="143" t="s">
        <v>2</v>
      </c>
      <c r="AI24" s="143" t="s">
        <v>9</v>
      </c>
      <c r="AJ24" s="486"/>
      <c r="AK24" s="486"/>
      <c r="AL24" s="486"/>
      <c r="AM24" s="486"/>
      <c r="AN24" s="486"/>
      <c r="AO24" s="486"/>
      <c r="AP24" s="486"/>
      <c r="AQ24" s="496"/>
      <c r="AR24" s="493"/>
      <c r="AS24" s="493"/>
      <c r="AT24" s="493"/>
      <c r="AU24" s="493"/>
      <c r="AV24" s="498"/>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20" t="s">
        <v>424</v>
      </c>
      <c r="B26" s="196" t="s">
        <v>442</v>
      </c>
      <c r="C26" s="197" t="s">
        <v>431</v>
      </c>
      <c r="D26" s="170" t="s">
        <v>449</v>
      </c>
      <c r="E26" s="20">
        <v>1</v>
      </c>
      <c r="F26" s="20" t="s">
        <v>270</v>
      </c>
      <c r="G26" s="20" t="s">
        <v>270</v>
      </c>
      <c r="H26" s="20" t="s">
        <v>270</v>
      </c>
      <c r="I26" s="20">
        <v>1</v>
      </c>
      <c r="J26" s="20" t="s">
        <v>270</v>
      </c>
      <c r="K26" s="20">
        <v>1.28</v>
      </c>
      <c r="L26" s="20" t="s">
        <v>270</v>
      </c>
      <c r="M26" s="20" t="s">
        <v>424</v>
      </c>
      <c r="N26" s="20" t="s">
        <v>424</v>
      </c>
      <c r="O26" s="20" t="s">
        <v>424</v>
      </c>
      <c r="P26" s="20" t="s">
        <v>424</v>
      </c>
      <c r="Q26" s="20" t="s">
        <v>424</v>
      </c>
      <c r="R26" s="20" t="s">
        <v>424</v>
      </c>
      <c r="S26" s="20" t="s">
        <v>424</v>
      </c>
      <c r="T26" s="20" t="s">
        <v>424</v>
      </c>
      <c r="U26" s="20" t="s">
        <v>424</v>
      </c>
      <c r="V26" s="20" t="s">
        <v>424</v>
      </c>
      <c r="W26" s="20" t="s">
        <v>424</v>
      </c>
      <c r="X26" s="20" t="s">
        <v>424</v>
      </c>
      <c r="Y26" s="20" t="s">
        <v>424</v>
      </c>
      <c r="Z26" s="20" t="s">
        <v>424</v>
      </c>
      <c r="AA26" s="20" t="s">
        <v>424</v>
      </c>
      <c r="AB26" s="20" t="s">
        <v>424</v>
      </c>
      <c r="AC26" s="20" t="s">
        <v>424</v>
      </c>
      <c r="AD26" s="20" t="s">
        <v>424</v>
      </c>
      <c r="AE26" s="20" t="s">
        <v>424</v>
      </c>
      <c r="AF26" s="20" t="s">
        <v>424</v>
      </c>
      <c r="AG26" s="20" t="s">
        <v>424</v>
      </c>
      <c r="AH26" s="20" t="s">
        <v>424</v>
      </c>
      <c r="AI26" s="20" t="s">
        <v>424</v>
      </c>
      <c r="AJ26" s="20" t="s">
        <v>424</v>
      </c>
      <c r="AK26" s="20" t="s">
        <v>424</v>
      </c>
      <c r="AL26" s="20" t="s">
        <v>424</v>
      </c>
      <c r="AM26" s="20" t="s">
        <v>424</v>
      </c>
      <c r="AN26" s="20" t="s">
        <v>424</v>
      </c>
      <c r="AO26" s="20" t="s">
        <v>424</v>
      </c>
      <c r="AP26" s="20" t="s">
        <v>424</v>
      </c>
      <c r="AQ26" s="20" t="s">
        <v>424</v>
      </c>
      <c r="AR26" s="20" t="s">
        <v>424</v>
      </c>
      <c r="AS26" s="20" t="s">
        <v>424</v>
      </c>
      <c r="AT26" s="20" t="s">
        <v>424</v>
      </c>
      <c r="AU26" s="20" t="s">
        <v>424</v>
      </c>
      <c r="AV26" s="20" t="s">
        <v>424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tabColor rgb="FF92D050"/>
    <pageSetUpPr fitToPage="1"/>
  </sheetPr>
  <dimension ref="A1:H82"/>
  <sheetViews>
    <sheetView view="pageBreakPreview" topLeftCell="A52" zoomScale="90" zoomScaleNormal="90" zoomScaleSheetLayoutView="90" workbookViewId="0">
      <selection activeCell="D54" sqref="D54"/>
    </sheetView>
  </sheetViews>
  <sheetFormatPr defaultRowHeight="15.75" x14ac:dyDescent="0.25"/>
  <cols>
    <col min="1" max="1" width="66.140625" style="114" customWidth="1"/>
    <col min="2" max="2" width="90" style="114" customWidth="1"/>
    <col min="3" max="256" width="9.140625" style="115"/>
    <col min="257" max="258" width="66.140625" style="115" customWidth="1"/>
    <col min="259" max="512" width="9.140625" style="115"/>
    <col min="513" max="514" width="66.140625" style="115" customWidth="1"/>
    <col min="515" max="768" width="9.140625" style="115"/>
    <col min="769" max="770" width="66.140625" style="115" customWidth="1"/>
    <col min="771" max="1024" width="9.140625" style="115"/>
    <col min="1025" max="1026" width="66.140625" style="115" customWidth="1"/>
    <col min="1027" max="1280" width="9.140625" style="115"/>
    <col min="1281" max="1282" width="66.140625" style="115" customWidth="1"/>
    <col min="1283" max="1536" width="9.140625" style="115"/>
    <col min="1537" max="1538" width="66.140625" style="115" customWidth="1"/>
    <col min="1539" max="1792" width="9.140625" style="115"/>
    <col min="1793" max="1794" width="66.140625" style="115" customWidth="1"/>
    <col min="1795" max="2048" width="9.140625" style="115"/>
    <col min="2049" max="2050" width="66.140625" style="115" customWidth="1"/>
    <col min="2051" max="2304" width="9.140625" style="115"/>
    <col min="2305" max="2306" width="66.140625" style="115" customWidth="1"/>
    <col min="2307" max="2560" width="9.140625" style="115"/>
    <col min="2561" max="2562" width="66.140625" style="115" customWidth="1"/>
    <col min="2563" max="2816" width="9.140625" style="115"/>
    <col min="2817" max="2818" width="66.140625" style="115" customWidth="1"/>
    <col min="2819" max="3072" width="9.140625" style="115"/>
    <col min="3073" max="3074" width="66.140625" style="115" customWidth="1"/>
    <col min="3075" max="3328" width="9.140625" style="115"/>
    <col min="3329" max="3330" width="66.140625" style="115" customWidth="1"/>
    <col min="3331" max="3584" width="9.140625" style="115"/>
    <col min="3585" max="3586" width="66.140625" style="115" customWidth="1"/>
    <col min="3587" max="3840" width="9.140625" style="115"/>
    <col min="3841" max="3842" width="66.140625" style="115" customWidth="1"/>
    <col min="3843" max="4096" width="9.140625" style="115"/>
    <col min="4097" max="4098" width="66.140625" style="115" customWidth="1"/>
    <col min="4099" max="4352" width="9.140625" style="115"/>
    <col min="4353" max="4354" width="66.140625" style="115" customWidth="1"/>
    <col min="4355" max="4608" width="9.140625" style="115"/>
    <col min="4609" max="4610" width="66.140625" style="115" customWidth="1"/>
    <col min="4611" max="4864" width="9.140625" style="115"/>
    <col min="4865" max="4866" width="66.140625" style="115" customWidth="1"/>
    <col min="4867" max="5120" width="9.140625" style="115"/>
    <col min="5121" max="5122" width="66.140625" style="115" customWidth="1"/>
    <col min="5123" max="5376" width="9.140625" style="115"/>
    <col min="5377" max="5378" width="66.140625" style="115" customWidth="1"/>
    <col min="5379" max="5632" width="9.140625" style="115"/>
    <col min="5633" max="5634" width="66.140625" style="115" customWidth="1"/>
    <col min="5635" max="5888" width="9.140625" style="115"/>
    <col min="5889" max="5890" width="66.140625" style="115" customWidth="1"/>
    <col min="5891" max="6144" width="9.140625" style="115"/>
    <col min="6145" max="6146" width="66.140625" style="115" customWidth="1"/>
    <col min="6147" max="6400" width="9.140625" style="115"/>
    <col min="6401" max="6402" width="66.140625" style="115" customWidth="1"/>
    <col min="6403" max="6656" width="9.140625" style="115"/>
    <col min="6657" max="6658" width="66.140625" style="115" customWidth="1"/>
    <col min="6659" max="6912" width="9.140625" style="115"/>
    <col min="6913" max="6914" width="66.140625" style="115" customWidth="1"/>
    <col min="6915" max="7168" width="9.140625" style="115"/>
    <col min="7169" max="7170" width="66.140625" style="115" customWidth="1"/>
    <col min="7171" max="7424" width="9.140625" style="115"/>
    <col min="7425" max="7426" width="66.140625" style="115" customWidth="1"/>
    <col min="7427" max="7680" width="9.140625" style="115"/>
    <col min="7681" max="7682" width="66.140625" style="115" customWidth="1"/>
    <col min="7683" max="7936" width="9.140625" style="115"/>
    <col min="7937" max="7938" width="66.140625" style="115" customWidth="1"/>
    <col min="7939" max="8192" width="9.140625" style="115"/>
    <col min="8193" max="8194" width="66.140625" style="115" customWidth="1"/>
    <col min="8195" max="8448" width="9.140625" style="115"/>
    <col min="8449" max="8450" width="66.140625" style="115" customWidth="1"/>
    <col min="8451" max="8704" width="9.140625" style="115"/>
    <col min="8705" max="8706" width="66.140625" style="115" customWidth="1"/>
    <col min="8707" max="8960" width="9.140625" style="115"/>
    <col min="8961" max="8962" width="66.140625" style="115" customWidth="1"/>
    <col min="8963" max="9216" width="9.140625" style="115"/>
    <col min="9217" max="9218" width="66.140625" style="115" customWidth="1"/>
    <col min="9219" max="9472" width="9.140625" style="115"/>
    <col min="9473" max="9474" width="66.140625" style="115" customWidth="1"/>
    <col min="9475" max="9728" width="9.140625" style="115"/>
    <col min="9729" max="9730" width="66.140625" style="115" customWidth="1"/>
    <col min="9731" max="9984" width="9.140625" style="115"/>
    <col min="9985" max="9986" width="66.140625" style="115" customWidth="1"/>
    <col min="9987" max="10240" width="9.140625" style="115"/>
    <col min="10241" max="10242" width="66.140625" style="115" customWidth="1"/>
    <col min="10243" max="10496" width="9.140625" style="115"/>
    <col min="10497" max="10498" width="66.140625" style="115" customWidth="1"/>
    <col min="10499" max="10752" width="9.140625" style="115"/>
    <col min="10753" max="10754" width="66.140625" style="115" customWidth="1"/>
    <col min="10755" max="11008" width="9.140625" style="115"/>
    <col min="11009" max="11010" width="66.140625" style="115" customWidth="1"/>
    <col min="11011" max="11264" width="9.140625" style="115"/>
    <col min="11265" max="11266" width="66.140625" style="115" customWidth="1"/>
    <col min="11267" max="11520" width="9.140625" style="115"/>
    <col min="11521" max="11522" width="66.140625" style="115" customWidth="1"/>
    <col min="11523" max="11776" width="9.140625" style="115"/>
    <col min="11777" max="11778" width="66.140625" style="115" customWidth="1"/>
    <col min="11779" max="12032" width="9.140625" style="115"/>
    <col min="12033" max="12034" width="66.140625" style="115" customWidth="1"/>
    <col min="12035" max="12288" width="9.140625" style="115"/>
    <col min="12289" max="12290" width="66.140625" style="115" customWidth="1"/>
    <col min="12291" max="12544" width="9.140625" style="115"/>
    <col min="12545" max="12546" width="66.140625" style="115" customWidth="1"/>
    <col min="12547" max="12800" width="9.140625" style="115"/>
    <col min="12801" max="12802" width="66.140625" style="115" customWidth="1"/>
    <col min="12803" max="13056" width="9.140625" style="115"/>
    <col min="13057" max="13058" width="66.140625" style="115" customWidth="1"/>
    <col min="13059" max="13312" width="9.140625" style="115"/>
    <col min="13313" max="13314" width="66.140625" style="115" customWidth="1"/>
    <col min="13315" max="13568" width="9.140625" style="115"/>
    <col min="13569" max="13570" width="66.140625" style="115" customWidth="1"/>
    <col min="13571" max="13824" width="9.140625" style="115"/>
    <col min="13825" max="13826" width="66.140625" style="115" customWidth="1"/>
    <col min="13827" max="14080" width="9.140625" style="115"/>
    <col min="14081" max="14082" width="66.140625" style="115" customWidth="1"/>
    <col min="14083" max="14336" width="9.140625" style="115"/>
    <col min="14337" max="14338" width="66.140625" style="115" customWidth="1"/>
    <col min="14339" max="14592" width="9.140625" style="115"/>
    <col min="14593" max="14594" width="66.140625" style="115" customWidth="1"/>
    <col min="14595" max="14848" width="9.140625" style="115"/>
    <col min="14849" max="14850" width="66.140625" style="115" customWidth="1"/>
    <col min="14851" max="15104" width="9.140625" style="115"/>
    <col min="15105" max="15106" width="66.140625" style="115" customWidth="1"/>
    <col min="15107" max="15360" width="9.140625" style="115"/>
    <col min="15361" max="15362" width="66.140625" style="115" customWidth="1"/>
    <col min="15363" max="15616" width="9.140625" style="115"/>
    <col min="15617" max="15618" width="66.140625" style="115" customWidth="1"/>
    <col min="15619" max="15872" width="9.140625" style="115"/>
    <col min="15873" max="15874" width="66.140625" style="115" customWidth="1"/>
    <col min="15875" max="16128" width="9.140625" style="115"/>
    <col min="16129" max="16130" width="66.140625" style="115" customWidth="1"/>
    <col min="16131" max="16384" width="9.140625" style="115"/>
  </cols>
  <sheetData>
    <row r="1" spans="1:8" ht="18.75" x14ac:dyDescent="0.25">
      <c r="B1" s="37" t="s">
        <v>66</v>
      </c>
    </row>
    <row r="2" spans="1:8" ht="18.75" x14ac:dyDescent="0.3">
      <c r="B2" s="14" t="s">
        <v>8</v>
      </c>
    </row>
    <row r="3" spans="1:8" ht="18.75" x14ac:dyDescent="0.3">
      <c r="B3" s="14" t="str">
        <f>'1.Титульный лист'!C3</f>
        <v>от «05» мая 2016 г. №380</v>
      </c>
    </row>
    <row r="4" spans="1:8" x14ac:dyDescent="0.25">
      <c r="B4" s="42"/>
    </row>
    <row r="5" spans="1:8" ht="18.75" x14ac:dyDescent="0.3">
      <c r="A5" s="508" t="str">
        <f>'1.Титульный лист'!A5</f>
        <v>Год раскрытия информации:  2022 год</v>
      </c>
      <c r="B5" s="508"/>
      <c r="C5" s="84"/>
      <c r="D5" s="84"/>
      <c r="E5" s="84"/>
      <c r="F5" s="84"/>
      <c r="G5" s="84"/>
      <c r="H5" s="84"/>
    </row>
    <row r="6" spans="1:8" ht="18.75" x14ac:dyDescent="0.3">
      <c r="A6" s="147"/>
      <c r="B6" s="147"/>
      <c r="C6" s="147"/>
      <c r="D6" s="147"/>
      <c r="E6" s="147"/>
      <c r="F6" s="147"/>
      <c r="G6" s="147"/>
      <c r="H6" s="147"/>
    </row>
    <row r="7" spans="1:8" ht="18.75" x14ac:dyDescent="0.25">
      <c r="A7" s="400" t="s">
        <v>7</v>
      </c>
      <c r="B7" s="400"/>
      <c r="C7" s="146"/>
      <c r="D7" s="146"/>
      <c r="E7" s="146"/>
      <c r="F7" s="146"/>
      <c r="G7" s="146"/>
      <c r="H7" s="146"/>
    </row>
    <row r="8" spans="1:8" ht="18.75" x14ac:dyDescent="0.25">
      <c r="A8" s="146"/>
      <c r="B8" s="146"/>
      <c r="C8" s="146"/>
      <c r="D8" s="146"/>
      <c r="E8" s="146"/>
      <c r="F8" s="146"/>
      <c r="G8" s="146"/>
      <c r="H8" s="146"/>
    </row>
    <row r="9" spans="1:8" x14ac:dyDescent="0.25">
      <c r="A9" s="401" t="s">
        <v>442</v>
      </c>
      <c r="B9" s="401"/>
      <c r="C9" s="144"/>
      <c r="D9" s="144"/>
      <c r="E9" s="144"/>
      <c r="F9" s="144"/>
      <c r="G9" s="144"/>
      <c r="H9" s="144"/>
    </row>
    <row r="10" spans="1:8" x14ac:dyDescent="0.25">
      <c r="A10" s="397" t="s">
        <v>6</v>
      </c>
      <c r="B10" s="397"/>
      <c r="C10" s="145"/>
      <c r="D10" s="145"/>
      <c r="E10" s="145"/>
      <c r="F10" s="145"/>
      <c r="G10" s="145"/>
      <c r="H10" s="145"/>
    </row>
    <row r="11" spans="1:8" ht="18.75" x14ac:dyDescent="0.25">
      <c r="A11" s="146"/>
      <c r="B11" s="146"/>
      <c r="C11" s="146"/>
      <c r="D11" s="146"/>
      <c r="E11" s="146"/>
      <c r="F11" s="146"/>
      <c r="G11" s="146"/>
      <c r="H11" s="146"/>
    </row>
    <row r="12" spans="1:8" ht="15" customHeight="1" x14ac:dyDescent="0.25">
      <c r="A12" s="402" t="str">
        <f xml:space="preserve"> '1.Титульный лист'!A12</f>
        <v>L_ 2022_1221_Ц_2</v>
      </c>
      <c r="B12" s="402"/>
      <c r="C12" s="153"/>
      <c r="D12" s="153"/>
      <c r="E12" s="153"/>
      <c r="F12" s="153"/>
      <c r="G12" s="153"/>
      <c r="H12" s="153"/>
    </row>
    <row r="13" spans="1:8" x14ac:dyDescent="0.25">
      <c r="A13" s="397" t="s">
        <v>5</v>
      </c>
      <c r="B13" s="397"/>
      <c r="C13" s="145"/>
      <c r="D13" s="145"/>
      <c r="E13" s="145"/>
      <c r="F13" s="145"/>
      <c r="G13" s="145"/>
      <c r="H13" s="145"/>
    </row>
    <row r="14" spans="1:8" ht="18.75" x14ac:dyDescent="0.25">
      <c r="A14" s="10"/>
      <c r="B14" s="10"/>
      <c r="C14" s="10"/>
      <c r="D14" s="10"/>
      <c r="E14" s="10"/>
      <c r="F14" s="10"/>
      <c r="G14" s="10"/>
      <c r="H14" s="10"/>
    </row>
    <row r="15" spans="1:8" ht="30" customHeight="1" x14ac:dyDescent="0.25">
      <c r="A15" s="403" t="str">
        <f xml:space="preserve"> '1.Титульный лист'!A15</f>
        <v xml:space="preserve">Реконструкция и вынос ВЛ-10кВ Ф-87-8 ПС «Шакша» «Внутриплощадочные сети электроснабжения ВЛ-10кВ, литера 2, РБ000020381202» с переустройством в КЛ-10кВ (Инв. 00-002683) в мкрн. Шакша
</v>
      </c>
      <c r="B15" s="403"/>
      <c r="C15" s="144"/>
      <c r="D15" s="144"/>
      <c r="E15" s="144"/>
      <c r="F15" s="144"/>
      <c r="G15" s="144"/>
      <c r="H15" s="144"/>
    </row>
    <row r="16" spans="1:8" x14ac:dyDescent="0.25">
      <c r="A16" s="397" t="s">
        <v>4</v>
      </c>
      <c r="B16" s="397"/>
      <c r="C16" s="145"/>
      <c r="D16" s="145"/>
      <c r="E16" s="145"/>
      <c r="F16" s="145"/>
      <c r="G16" s="145"/>
      <c r="H16" s="145"/>
    </row>
    <row r="17" spans="1:2" x14ac:dyDescent="0.25">
      <c r="B17" s="116"/>
    </row>
    <row r="18" spans="1:2" ht="21.75" customHeight="1" x14ac:dyDescent="0.25">
      <c r="A18" s="512" t="s">
        <v>403</v>
      </c>
      <c r="B18" s="513"/>
    </row>
    <row r="19" spans="1:2" x14ac:dyDescent="0.25">
      <c r="B19" s="42"/>
    </row>
    <row r="20" spans="1:2" ht="16.5" thickBot="1" x14ac:dyDescent="0.3">
      <c r="B20" s="117"/>
    </row>
    <row r="21" spans="1:2" ht="51.75" customHeight="1" thickBot="1" x14ac:dyDescent="0.3">
      <c r="A21" s="217" t="s">
        <v>277</v>
      </c>
      <c r="B21" s="119" t="str">
        <f>A15</f>
        <v xml:space="preserve">Реконструкция и вынос ВЛ-10кВ Ф-87-8 ПС «Шакша» «Внутриплощадочные сети электроснабжения ВЛ-10кВ, литера 2, РБ000020381202» с переустройством в КЛ-10кВ (Инв. 00-002683) в мкрн. Шакша
</v>
      </c>
    </row>
    <row r="22" spans="1:2" ht="30.75" thickBot="1" x14ac:dyDescent="0.3">
      <c r="A22" s="118" t="s">
        <v>278</v>
      </c>
      <c r="B22" s="119" t="str">
        <f>'1.Титульный лист'!C26</f>
        <v>Микрорайон Индустриальный Парк, Кирилловский сельсовет, Уфимский район, Республика Башкортостан</v>
      </c>
    </row>
    <row r="23" spans="1:2" ht="16.5" thickBot="1" x14ac:dyDescent="0.3">
      <c r="A23" s="118" t="s">
        <v>250</v>
      </c>
      <c r="B23" s="120" t="s">
        <v>435</v>
      </c>
    </row>
    <row r="24" spans="1:2" ht="16.5" thickBot="1" x14ac:dyDescent="0.3">
      <c r="A24" s="118" t="s">
        <v>279</v>
      </c>
      <c r="B24" s="120">
        <v>0</v>
      </c>
    </row>
    <row r="25" spans="1:2" ht="16.5" thickBot="1" x14ac:dyDescent="0.3">
      <c r="A25" s="121" t="s">
        <v>280</v>
      </c>
      <c r="B25" s="119" t="s">
        <v>446</v>
      </c>
    </row>
    <row r="26" spans="1:2" ht="16.5" thickBot="1" x14ac:dyDescent="0.3">
      <c r="A26" s="122" t="s">
        <v>281</v>
      </c>
      <c r="B26" s="123" t="s">
        <v>450</v>
      </c>
    </row>
    <row r="27" spans="1:2" ht="29.25" thickBot="1" x14ac:dyDescent="0.3">
      <c r="A27" s="128" t="s">
        <v>606</v>
      </c>
      <c r="B27" s="187">
        <f>'1.Титульный лист'!C47</f>
        <v>5.0647703999999996</v>
      </c>
    </row>
    <row r="28" spans="1:2" ht="16.5" thickBot="1" x14ac:dyDescent="0.3">
      <c r="A28" s="125" t="s">
        <v>282</v>
      </c>
      <c r="B28" s="125" t="s">
        <v>429</v>
      </c>
    </row>
    <row r="29" spans="1:2" ht="29.25" thickBot="1" x14ac:dyDescent="0.3">
      <c r="A29" s="129" t="s">
        <v>283</v>
      </c>
      <c r="B29" s="125"/>
    </row>
    <row r="30" spans="1:2" ht="29.25" thickBot="1" x14ac:dyDescent="0.3">
      <c r="A30" s="129" t="s">
        <v>284</v>
      </c>
      <c r="B30" s="125"/>
    </row>
    <row r="31" spans="1:2" ht="16.5" thickBot="1" x14ac:dyDescent="0.3">
      <c r="A31" s="125" t="s">
        <v>285</v>
      </c>
      <c r="B31" s="125"/>
    </row>
    <row r="32" spans="1:2" ht="29.25" thickBot="1" x14ac:dyDescent="0.3">
      <c r="A32" s="129" t="s">
        <v>286</v>
      </c>
      <c r="B32" s="125"/>
    </row>
    <row r="33" spans="1:2" ht="16.5" thickBot="1" x14ac:dyDescent="0.3">
      <c r="A33" s="125" t="s">
        <v>607</v>
      </c>
      <c r="B33" s="125"/>
    </row>
    <row r="34" spans="1:2" ht="16.5" thickBot="1" x14ac:dyDescent="0.3">
      <c r="A34" s="125" t="s">
        <v>288</v>
      </c>
      <c r="B34" s="178"/>
    </row>
    <row r="35" spans="1:2" ht="16.5" thickBot="1" x14ac:dyDescent="0.3">
      <c r="A35" s="125" t="s">
        <v>289</v>
      </c>
      <c r="B35" s="125"/>
    </row>
    <row r="36" spans="1:2" ht="16.5" thickBot="1" x14ac:dyDescent="0.3">
      <c r="A36" s="125" t="s">
        <v>290</v>
      </c>
      <c r="B36" s="125"/>
    </row>
    <row r="37" spans="1:2" ht="29.25" thickBot="1" x14ac:dyDescent="0.3">
      <c r="A37" s="129" t="s">
        <v>291</v>
      </c>
      <c r="B37" s="125"/>
    </row>
    <row r="38" spans="1:2" ht="16.5" thickBot="1" x14ac:dyDescent="0.3">
      <c r="A38" s="125" t="s">
        <v>607</v>
      </c>
      <c r="B38" s="125"/>
    </row>
    <row r="39" spans="1:2" ht="16.5" thickBot="1" x14ac:dyDescent="0.3">
      <c r="A39" s="125" t="s">
        <v>288</v>
      </c>
      <c r="B39" s="178"/>
    </row>
    <row r="40" spans="1:2" ht="16.5" thickBot="1" x14ac:dyDescent="0.3">
      <c r="A40" s="125" t="s">
        <v>289</v>
      </c>
      <c r="B40" s="125"/>
    </row>
    <row r="41" spans="1:2" ht="16.5" thickBot="1" x14ac:dyDescent="0.3">
      <c r="A41" s="125" t="s">
        <v>290</v>
      </c>
      <c r="B41" s="125"/>
    </row>
    <row r="42" spans="1:2" ht="29.25" thickBot="1" x14ac:dyDescent="0.3">
      <c r="A42" s="129" t="s">
        <v>292</v>
      </c>
      <c r="B42" s="125"/>
    </row>
    <row r="43" spans="1:2" ht="16.5" thickBot="1" x14ac:dyDescent="0.3">
      <c r="A43" s="125" t="s">
        <v>287</v>
      </c>
      <c r="B43" s="125"/>
    </row>
    <row r="44" spans="1:2" ht="16.5" thickBot="1" x14ac:dyDescent="0.3">
      <c r="A44" s="125" t="s">
        <v>288</v>
      </c>
      <c r="B44" s="125"/>
    </row>
    <row r="45" spans="1:2" ht="16.5" thickBot="1" x14ac:dyDescent="0.3">
      <c r="A45" s="125" t="s">
        <v>289</v>
      </c>
      <c r="B45" s="125"/>
    </row>
    <row r="46" spans="1:2" ht="16.5" thickBot="1" x14ac:dyDescent="0.3">
      <c r="A46" s="125" t="s">
        <v>290</v>
      </c>
      <c r="B46" s="125"/>
    </row>
    <row r="47" spans="1:2" ht="29.25" thickBot="1" x14ac:dyDescent="0.3">
      <c r="A47" s="124" t="s">
        <v>293</v>
      </c>
      <c r="B47" s="173"/>
    </row>
    <row r="48" spans="1:2" ht="16.5" thickBot="1" x14ac:dyDescent="0.3">
      <c r="A48" s="126" t="s">
        <v>285</v>
      </c>
      <c r="B48" s="130"/>
    </row>
    <row r="49" spans="1:2" ht="16.5" thickBot="1" x14ac:dyDescent="0.3">
      <c r="A49" s="126" t="s">
        <v>294</v>
      </c>
      <c r="B49" s="130"/>
    </row>
    <row r="50" spans="1:2" ht="16.5" thickBot="1" x14ac:dyDescent="0.3">
      <c r="A50" s="126" t="s">
        <v>295</v>
      </c>
      <c r="B50" s="174"/>
    </row>
    <row r="51" spans="1:2" ht="16.5" thickBot="1" x14ac:dyDescent="0.3">
      <c r="A51" s="126" t="s">
        <v>296</v>
      </c>
      <c r="B51" s="175"/>
    </row>
    <row r="52" spans="1:2" ht="16.5" thickBot="1" x14ac:dyDescent="0.3">
      <c r="A52" s="121" t="s">
        <v>297</v>
      </c>
      <c r="B52" s="176"/>
    </row>
    <row r="53" spans="1:2" ht="16.5" thickBot="1" x14ac:dyDescent="0.3">
      <c r="A53" s="121" t="s">
        <v>298</v>
      </c>
      <c r="B53" s="131"/>
    </row>
    <row r="54" spans="1:2" ht="16.5" thickBot="1" x14ac:dyDescent="0.3">
      <c r="A54" s="121" t="s">
        <v>299</v>
      </c>
      <c r="B54" s="176">
        <v>100</v>
      </c>
    </row>
    <row r="55" spans="1:2" x14ac:dyDescent="0.25">
      <c r="A55" s="538" t="s">
        <v>300</v>
      </c>
      <c r="B55" s="177">
        <v>5.0182415999999996</v>
      </c>
    </row>
    <row r="56" spans="1:2" ht="15.6" customHeight="1" x14ac:dyDescent="0.25">
      <c r="A56" s="539" t="s">
        <v>301</v>
      </c>
      <c r="B56" s="540"/>
    </row>
    <row r="57" spans="1:2" x14ac:dyDescent="0.25">
      <c r="A57" s="540" t="s">
        <v>302</v>
      </c>
      <c r="B57" s="541" t="s">
        <v>442</v>
      </c>
    </row>
    <row r="58" spans="1:2" x14ac:dyDescent="0.25">
      <c r="A58" s="540" t="s">
        <v>303</v>
      </c>
      <c r="B58" s="541" t="s">
        <v>960</v>
      </c>
    </row>
    <row r="59" spans="1:2" x14ac:dyDescent="0.25">
      <c r="A59" s="540" t="s">
        <v>304</v>
      </c>
      <c r="B59" s="541"/>
    </row>
    <row r="60" spans="1:2" x14ac:dyDescent="0.25">
      <c r="A60" s="540" t="s">
        <v>305</v>
      </c>
      <c r="B60" s="541" t="s">
        <v>961</v>
      </c>
    </row>
    <row r="61" spans="1:2" x14ac:dyDescent="0.25">
      <c r="A61" s="540" t="s">
        <v>306</v>
      </c>
      <c r="B61" s="541"/>
    </row>
    <row r="62" spans="1:2" ht="30.75" thickBot="1" x14ac:dyDescent="0.3">
      <c r="A62" s="127" t="s">
        <v>307</v>
      </c>
      <c r="B62" s="201"/>
    </row>
    <row r="63" spans="1:2" ht="29.25" thickBot="1" x14ac:dyDescent="0.3">
      <c r="A63" s="121" t="s">
        <v>308</v>
      </c>
      <c r="B63" s="202"/>
    </row>
    <row r="64" spans="1:2" ht="16.5" thickBot="1" x14ac:dyDescent="0.3">
      <c r="A64" s="126" t="s">
        <v>285</v>
      </c>
      <c r="B64" s="203"/>
    </row>
    <row r="65" spans="1:2" ht="16.5" thickBot="1" x14ac:dyDescent="0.3">
      <c r="A65" s="126" t="s">
        <v>309</v>
      </c>
      <c r="B65" s="202"/>
    </row>
    <row r="66" spans="1:2" ht="16.5" thickBot="1" x14ac:dyDescent="0.3">
      <c r="A66" s="126" t="s">
        <v>310</v>
      </c>
      <c r="B66" s="203"/>
    </row>
    <row r="67" spans="1:2" ht="32.25" customHeight="1" thickBot="1" x14ac:dyDescent="0.3">
      <c r="A67" s="132" t="s">
        <v>311</v>
      </c>
      <c r="B67" s="204" t="str">
        <f xml:space="preserve"> '3.3 Паспорт описание'!C24</f>
        <v>Кабель АПвБВнг(А)-LS-10 3х120/16 -1280м</v>
      </c>
    </row>
    <row r="68" spans="1:2" ht="16.5" thickBot="1" x14ac:dyDescent="0.3">
      <c r="A68" s="121" t="s">
        <v>312</v>
      </c>
      <c r="B68" s="131"/>
    </row>
    <row r="69" spans="1:2" ht="16.5" thickBot="1" x14ac:dyDescent="0.3">
      <c r="A69" s="127" t="s">
        <v>313</v>
      </c>
      <c r="B69" s="169"/>
    </row>
    <row r="70" spans="1:2" ht="16.5" thickBot="1" x14ac:dyDescent="0.3">
      <c r="A70" s="127" t="s">
        <v>314</v>
      </c>
      <c r="B70" s="133"/>
    </row>
    <row r="71" spans="1:2" ht="16.5" thickBot="1" x14ac:dyDescent="0.3">
      <c r="A71" s="127" t="s">
        <v>315</v>
      </c>
      <c r="B71" s="133"/>
    </row>
    <row r="72" spans="1:2" ht="29.25" thickBot="1" x14ac:dyDescent="0.3">
      <c r="A72" s="134" t="s">
        <v>316</v>
      </c>
      <c r="B72" s="215" t="s">
        <v>958</v>
      </c>
    </row>
    <row r="73" spans="1:2" ht="28.5" x14ac:dyDescent="0.25">
      <c r="A73" s="124" t="s">
        <v>317</v>
      </c>
      <c r="B73" s="509"/>
    </row>
    <row r="74" spans="1:2" x14ac:dyDescent="0.25">
      <c r="A74" s="127" t="s">
        <v>318</v>
      </c>
      <c r="B74" s="510"/>
    </row>
    <row r="75" spans="1:2" x14ac:dyDescent="0.25">
      <c r="A75" s="127" t="s">
        <v>319</v>
      </c>
      <c r="B75" s="510"/>
    </row>
    <row r="76" spans="1:2" x14ac:dyDescent="0.25">
      <c r="A76" s="127" t="s">
        <v>320</v>
      </c>
      <c r="B76" s="510"/>
    </row>
    <row r="77" spans="1:2" x14ac:dyDescent="0.25">
      <c r="A77" s="127" t="s">
        <v>321</v>
      </c>
      <c r="B77" s="510"/>
    </row>
    <row r="78" spans="1:2" ht="16.5" thickBot="1" x14ac:dyDescent="0.3">
      <c r="A78" s="135" t="s">
        <v>322</v>
      </c>
      <c r="B78" s="511"/>
    </row>
    <row r="80" spans="1:2" x14ac:dyDescent="0.25">
      <c r="A80" s="136"/>
      <c r="B80" s="137"/>
    </row>
    <row r="81" spans="2:2" x14ac:dyDescent="0.25">
      <c r="B81" s="138"/>
    </row>
    <row r="82" spans="2:2" x14ac:dyDescent="0.25">
      <c r="B82" s="139"/>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7"/>
  <sheetViews>
    <sheetView topLeftCell="A7" workbookViewId="0">
      <selection activeCell="L23" sqref="L23"/>
    </sheetView>
  </sheetViews>
  <sheetFormatPr defaultRowHeight="15" x14ac:dyDescent="0.25"/>
  <cols>
    <col min="1" max="1" width="8.140625" style="220" customWidth="1"/>
    <col min="2" max="2" width="20.140625" style="220" customWidth="1"/>
    <col min="3" max="4" width="10.42578125" style="220" customWidth="1"/>
    <col min="5" max="5" width="13.28515625" style="220" customWidth="1"/>
    <col min="6" max="6" width="8.5703125" style="220" customWidth="1"/>
    <col min="7" max="7" width="7.85546875" style="220" customWidth="1"/>
    <col min="8" max="8" width="8.42578125" style="220" customWidth="1"/>
    <col min="9" max="9" width="8.7109375" style="220" customWidth="1"/>
    <col min="10" max="10" width="8.140625" style="220" customWidth="1"/>
    <col min="11" max="11" width="8.5703125" style="220" customWidth="1"/>
    <col min="12" max="12" width="10" style="220" customWidth="1"/>
    <col min="13" max="13" width="6" style="220" customWidth="1"/>
    <col min="14" max="14" width="9.7109375" style="220" customWidth="1"/>
  </cols>
  <sheetData>
    <row r="1" spans="1:14" x14ac:dyDescent="0.25">
      <c r="N1" s="251" t="s">
        <v>457</v>
      </c>
    </row>
    <row r="2" spans="1:14" x14ac:dyDescent="0.25">
      <c r="N2" s="251" t="s">
        <v>458</v>
      </c>
    </row>
    <row r="3" spans="1:14" x14ac:dyDescent="0.25">
      <c r="N3" s="251"/>
    </row>
    <row r="4" spans="1:14" x14ac:dyDescent="0.25">
      <c r="A4" s="527" t="s">
        <v>459</v>
      </c>
      <c r="B4" s="527"/>
      <c r="C4" s="527"/>
      <c r="D4" s="221"/>
      <c r="K4" s="527" t="s">
        <v>460</v>
      </c>
      <c r="L4" s="527"/>
      <c r="M4" s="527"/>
      <c r="N4" s="527"/>
    </row>
    <row r="5" spans="1:14" ht="15" customHeight="1" x14ac:dyDescent="0.25">
      <c r="A5" s="531"/>
      <c r="B5" s="531"/>
      <c r="C5" s="531"/>
      <c r="D5" s="531"/>
      <c r="E5" s="252"/>
      <c r="J5" s="532"/>
      <c r="K5" s="532"/>
      <c r="L5" s="532"/>
      <c r="M5" s="532"/>
      <c r="N5" s="532"/>
    </row>
    <row r="6" spans="1:14" ht="15" customHeight="1" x14ac:dyDescent="0.25">
      <c r="A6" s="515"/>
      <c r="B6" s="515"/>
      <c r="C6" s="515"/>
      <c r="D6" s="515"/>
      <c r="J6" s="515"/>
      <c r="K6" s="515"/>
      <c r="L6" s="515"/>
      <c r="M6" s="515"/>
      <c r="N6" s="515"/>
    </row>
    <row r="7" spans="1:14" x14ac:dyDescent="0.25">
      <c r="A7" s="253"/>
      <c r="B7" s="254"/>
      <c r="C7" s="252"/>
      <c r="D7" s="252"/>
      <c r="J7" s="253"/>
      <c r="K7" s="253"/>
      <c r="L7" s="253"/>
      <c r="M7" s="253"/>
      <c r="N7" s="254"/>
    </row>
    <row r="8" spans="1:14" x14ac:dyDescent="0.25">
      <c r="A8" s="220" t="s">
        <v>608</v>
      </c>
      <c r="B8" s="255"/>
      <c r="C8" s="255"/>
      <c r="D8" s="255"/>
      <c r="L8" s="255"/>
      <c r="M8" s="255"/>
      <c r="N8" s="251" t="s">
        <v>608</v>
      </c>
    </row>
    <row r="9" spans="1:14" x14ac:dyDescent="0.25">
      <c r="F9" s="222"/>
    </row>
    <row r="10" spans="1:14" ht="15" customHeight="1" x14ac:dyDescent="0.25">
      <c r="A10" s="256" t="s">
        <v>461</v>
      </c>
      <c r="B10" s="255"/>
      <c r="D10" s="515" t="s">
        <v>462</v>
      </c>
      <c r="E10" s="515"/>
      <c r="F10" s="515"/>
      <c r="G10" s="515"/>
      <c r="H10" s="515"/>
      <c r="I10" s="515"/>
      <c r="J10" s="515"/>
      <c r="K10" s="515"/>
      <c r="L10" s="515"/>
      <c r="M10" s="515"/>
      <c r="N10" s="515"/>
    </row>
    <row r="11" spans="1:14" x14ac:dyDescent="0.25">
      <c r="A11" s="257" t="s">
        <v>463</v>
      </c>
      <c r="D11" s="253" t="s">
        <v>609</v>
      </c>
      <c r="E11" s="253"/>
      <c r="F11" s="258"/>
      <c r="G11" s="258"/>
      <c r="H11" s="258"/>
      <c r="I11" s="258"/>
      <c r="J11" s="258"/>
      <c r="K11" s="258"/>
      <c r="L11" s="258"/>
      <c r="M11" s="258"/>
      <c r="N11" s="258"/>
    </row>
    <row r="12" spans="1:14" x14ac:dyDescent="0.25">
      <c r="A12" s="257"/>
      <c r="F12" s="255"/>
      <c r="G12" s="255"/>
      <c r="H12" s="255"/>
      <c r="I12" s="255"/>
      <c r="J12" s="255"/>
      <c r="K12" s="255"/>
      <c r="L12" s="255"/>
      <c r="M12" s="255"/>
      <c r="N12" s="255"/>
    </row>
    <row r="13" spans="1:14" ht="15" customHeight="1" x14ac:dyDescent="0.25">
      <c r="A13" s="534" t="s">
        <v>633</v>
      </c>
      <c r="B13" s="534"/>
      <c r="C13" s="534"/>
      <c r="D13" s="534"/>
      <c r="E13" s="534"/>
      <c r="F13" s="534"/>
      <c r="G13" s="534"/>
      <c r="H13" s="534"/>
      <c r="I13" s="534"/>
      <c r="J13" s="534"/>
      <c r="K13" s="534"/>
      <c r="L13" s="534"/>
      <c r="M13" s="534"/>
      <c r="N13" s="534"/>
    </row>
    <row r="14" spans="1:14" x14ac:dyDescent="0.25">
      <c r="A14" s="528" t="s">
        <v>464</v>
      </c>
      <c r="B14" s="528"/>
      <c r="C14" s="528"/>
      <c r="D14" s="528"/>
      <c r="E14" s="528"/>
      <c r="F14" s="528"/>
      <c r="G14" s="528"/>
      <c r="H14" s="528"/>
      <c r="I14" s="528"/>
      <c r="J14" s="528"/>
      <c r="K14" s="528"/>
      <c r="L14" s="528"/>
      <c r="M14" s="528"/>
      <c r="N14" s="528"/>
    </row>
    <row r="15" spans="1:14" x14ac:dyDescent="0.25">
      <c r="A15" s="223"/>
      <c r="B15" s="223"/>
      <c r="C15" s="223"/>
      <c r="D15" s="223"/>
      <c r="E15" s="223"/>
      <c r="F15" s="223"/>
      <c r="G15" s="223"/>
      <c r="H15" s="223"/>
      <c r="I15" s="223"/>
      <c r="J15" s="223"/>
      <c r="K15" s="223"/>
      <c r="L15" s="223"/>
      <c r="M15" s="223"/>
      <c r="N15" s="223"/>
    </row>
    <row r="16" spans="1:14" ht="15" customHeight="1" x14ac:dyDescent="0.25">
      <c r="A16" s="534" t="s">
        <v>634</v>
      </c>
      <c r="B16" s="534"/>
      <c r="C16" s="534"/>
      <c r="D16" s="534"/>
      <c r="E16" s="534"/>
      <c r="F16" s="534"/>
      <c r="G16" s="534"/>
      <c r="H16" s="534"/>
      <c r="I16" s="534"/>
      <c r="J16" s="534"/>
      <c r="K16" s="534"/>
      <c r="L16" s="534"/>
      <c r="M16" s="534"/>
      <c r="N16" s="534"/>
    </row>
    <row r="17" spans="1:14" x14ac:dyDescent="0.25">
      <c r="A17" s="528" t="s">
        <v>465</v>
      </c>
      <c r="B17" s="528"/>
      <c r="C17" s="528"/>
      <c r="D17" s="528"/>
      <c r="E17" s="528"/>
      <c r="F17" s="528"/>
      <c r="G17" s="528"/>
      <c r="H17" s="528"/>
      <c r="I17" s="528"/>
      <c r="J17" s="528"/>
      <c r="K17" s="528"/>
      <c r="L17" s="528"/>
      <c r="M17" s="528"/>
      <c r="N17" s="528"/>
    </row>
    <row r="18" spans="1:14" ht="18" x14ac:dyDescent="0.25">
      <c r="A18" s="529" t="s">
        <v>466</v>
      </c>
      <c r="B18" s="529"/>
      <c r="C18" s="529"/>
      <c r="D18" s="529"/>
      <c r="E18" s="529"/>
      <c r="F18" s="529"/>
      <c r="G18" s="529"/>
      <c r="H18" s="529"/>
      <c r="I18" s="529"/>
      <c r="J18" s="529"/>
      <c r="K18" s="529"/>
      <c r="L18" s="529"/>
      <c r="M18" s="529"/>
      <c r="N18" s="529"/>
    </row>
    <row r="19" spans="1:14" ht="18" x14ac:dyDescent="0.25">
      <c r="A19" s="249"/>
      <c r="B19" s="249"/>
      <c r="C19" s="249"/>
      <c r="D19" s="249"/>
      <c r="E19" s="249"/>
      <c r="F19" s="249"/>
      <c r="G19" s="249"/>
      <c r="H19" s="249"/>
      <c r="I19" s="249"/>
      <c r="J19" s="249"/>
      <c r="K19" s="249"/>
      <c r="L19" s="249"/>
      <c r="M19" s="249"/>
      <c r="N19" s="249"/>
    </row>
    <row r="20" spans="1:14" ht="15" customHeight="1" x14ac:dyDescent="0.25">
      <c r="A20" s="530" t="s">
        <v>635</v>
      </c>
      <c r="B20" s="530"/>
      <c r="C20" s="530"/>
      <c r="D20" s="530"/>
      <c r="E20" s="530"/>
      <c r="F20" s="530"/>
      <c r="G20" s="530"/>
      <c r="H20" s="530"/>
      <c r="I20" s="530"/>
      <c r="J20" s="530"/>
      <c r="K20" s="530"/>
      <c r="L20" s="530"/>
      <c r="M20" s="530"/>
      <c r="N20" s="530"/>
    </row>
    <row r="21" spans="1:14" x14ac:dyDescent="0.25">
      <c r="A21" s="528" t="s">
        <v>467</v>
      </c>
      <c r="B21" s="528"/>
      <c r="C21" s="528"/>
      <c r="D21" s="528"/>
      <c r="E21" s="528"/>
      <c r="F21" s="528"/>
      <c r="G21" s="528"/>
      <c r="H21" s="528"/>
      <c r="I21" s="528"/>
      <c r="J21" s="528"/>
      <c r="K21" s="528"/>
      <c r="L21" s="528"/>
      <c r="M21" s="528"/>
      <c r="N21" s="528"/>
    </row>
    <row r="22" spans="1:14" x14ac:dyDescent="0.25">
      <c r="A22" s="220" t="s">
        <v>468</v>
      </c>
      <c r="B22" s="259" t="s">
        <v>469</v>
      </c>
      <c r="C22" s="220" t="s">
        <v>470</v>
      </c>
      <c r="F22" s="252"/>
      <c r="G22" s="252"/>
      <c r="H22" s="252"/>
      <c r="I22" s="252"/>
      <c r="J22" s="252"/>
      <c r="K22" s="252"/>
      <c r="L22" s="252"/>
      <c r="M22" s="252"/>
      <c r="N22" s="252"/>
    </row>
    <row r="23" spans="1:14" x14ac:dyDescent="0.25">
      <c r="A23" s="220" t="s">
        <v>471</v>
      </c>
      <c r="B23" s="530"/>
      <c r="C23" s="530"/>
      <c r="D23" s="530"/>
      <c r="E23" s="530"/>
      <c r="F23" s="530"/>
      <c r="G23" s="252"/>
      <c r="H23" s="252"/>
      <c r="I23" s="252"/>
      <c r="J23" s="252"/>
      <c r="K23" s="252"/>
      <c r="L23" s="252"/>
      <c r="M23" s="252"/>
      <c r="N23" s="252"/>
    </row>
    <row r="24" spans="1:14" x14ac:dyDescent="0.25">
      <c r="B24" s="533" t="s">
        <v>472</v>
      </c>
      <c r="C24" s="533"/>
      <c r="D24" s="533"/>
      <c r="E24" s="533"/>
      <c r="F24" s="533"/>
      <c r="G24" s="224"/>
      <c r="H24" s="224"/>
      <c r="I24" s="224"/>
      <c r="J24" s="224"/>
      <c r="K24" s="224"/>
      <c r="L24" s="224"/>
      <c r="M24" s="260"/>
      <c r="N24" s="224"/>
    </row>
    <row r="25" spans="1:14" x14ac:dyDescent="0.25">
      <c r="D25" s="225"/>
      <c r="E25" s="225"/>
      <c r="F25" s="225"/>
      <c r="G25" s="225"/>
      <c r="H25" s="225"/>
      <c r="I25" s="225"/>
      <c r="J25" s="225"/>
      <c r="K25" s="225"/>
      <c r="L25" s="225"/>
      <c r="M25" s="224"/>
      <c r="N25" s="224"/>
    </row>
    <row r="26" spans="1:14" x14ac:dyDescent="0.25">
      <c r="A26" s="226" t="s">
        <v>473</v>
      </c>
      <c r="D26" s="253"/>
      <c r="F26" s="261"/>
      <c r="G26" s="261"/>
      <c r="H26" s="261"/>
      <c r="I26" s="261"/>
      <c r="J26" s="261"/>
      <c r="K26" s="261"/>
      <c r="L26" s="261"/>
      <c r="M26" s="261"/>
      <c r="N26" s="261"/>
    </row>
    <row r="27" spans="1:14" x14ac:dyDescent="0.25">
      <c r="D27" s="261"/>
      <c r="E27" s="261"/>
      <c r="F27" s="261"/>
      <c r="G27" s="261"/>
      <c r="H27" s="261"/>
      <c r="I27" s="261"/>
      <c r="J27" s="261"/>
      <c r="K27" s="261"/>
      <c r="L27" s="261"/>
      <c r="M27" s="261"/>
      <c r="N27" s="261"/>
    </row>
    <row r="28" spans="1:14" x14ac:dyDescent="0.25">
      <c r="A28" s="226" t="s">
        <v>474</v>
      </c>
      <c r="C28" s="262">
        <v>5064.7700000000004</v>
      </c>
      <c r="D28" s="263" t="s">
        <v>636</v>
      </c>
      <c r="E28" s="257" t="s">
        <v>475</v>
      </c>
      <c r="L28" s="264"/>
      <c r="M28" s="264"/>
    </row>
    <row r="29" spans="1:14" x14ac:dyDescent="0.25">
      <c r="B29" s="220" t="s">
        <v>476</v>
      </c>
      <c r="C29" s="265"/>
      <c r="D29" s="266"/>
      <c r="E29" s="257"/>
    </row>
    <row r="30" spans="1:14" x14ac:dyDescent="0.25">
      <c r="B30" s="220" t="s">
        <v>477</v>
      </c>
      <c r="C30" s="262">
        <v>1039.6199999999999</v>
      </c>
      <c r="D30" s="263" t="s">
        <v>637</v>
      </c>
      <c r="E30" s="257" t="s">
        <v>475</v>
      </c>
      <c r="G30" s="220" t="s">
        <v>478</v>
      </c>
      <c r="L30" s="262">
        <v>191.31</v>
      </c>
      <c r="M30" s="263" t="s">
        <v>638</v>
      </c>
      <c r="N30" s="257" t="s">
        <v>475</v>
      </c>
    </row>
    <row r="31" spans="1:14" x14ac:dyDescent="0.25">
      <c r="B31" s="220" t="s">
        <v>479</v>
      </c>
      <c r="C31" s="262">
        <v>2781.04</v>
      </c>
      <c r="D31" s="267" t="s">
        <v>639</v>
      </c>
      <c r="E31" s="257" t="s">
        <v>475</v>
      </c>
      <c r="G31" s="220" t="s">
        <v>480</v>
      </c>
      <c r="L31" s="268"/>
      <c r="M31" s="268">
        <v>808.6</v>
      </c>
      <c r="N31" s="257" t="s">
        <v>481</v>
      </c>
    </row>
    <row r="32" spans="1:14" x14ac:dyDescent="0.25">
      <c r="B32" s="220" t="s">
        <v>482</v>
      </c>
      <c r="C32" s="262">
        <v>20.85</v>
      </c>
      <c r="D32" s="267" t="s">
        <v>640</v>
      </c>
      <c r="E32" s="257" t="s">
        <v>475</v>
      </c>
      <c r="G32" s="220" t="s">
        <v>483</v>
      </c>
      <c r="L32" s="268"/>
      <c r="M32" s="268">
        <v>374.6</v>
      </c>
      <c r="N32" s="257" t="s">
        <v>481</v>
      </c>
    </row>
    <row r="33" spans="1:14" x14ac:dyDescent="0.25">
      <c r="B33" s="220" t="s">
        <v>484</v>
      </c>
      <c r="C33" s="262">
        <v>24.26</v>
      </c>
      <c r="D33" s="263" t="s">
        <v>641</v>
      </c>
      <c r="E33" s="257" t="s">
        <v>475</v>
      </c>
      <c r="G33" s="220" t="s">
        <v>485</v>
      </c>
      <c r="L33" s="525"/>
      <c r="M33" s="525"/>
    </row>
    <row r="34" spans="1:14" x14ac:dyDescent="0.25">
      <c r="A34" s="269"/>
    </row>
    <row r="35" spans="1:14" ht="15" customHeight="1" x14ac:dyDescent="0.25">
      <c r="A35" s="526" t="s">
        <v>486</v>
      </c>
      <c r="B35" s="526" t="s">
        <v>487</v>
      </c>
      <c r="C35" s="526" t="s">
        <v>488</v>
      </c>
      <c r="D35" s="526"/>
      <c r="E35" s="526"/>
      <c r="F35" s="526" t="s">
        <v>489</v>
      </c>
      <c r="G35" s="526" t="s">
        <v>21</v>
      </c>
      <c r="H35" s="526"/>
      <c r="I35" s="526"/>
      <c r="J35" s="526" t="s">
        <v>490</v>
      </c>
      <c r="K35" s="526"/>
      <c r="L35" s="526"/>
      <c r="M35" s="526" t="s">
        <v>491</v>
      </c>
      <c r="N35" s="526" t="s">
        <v>492</v>
      </c>
    </row>
    <row r="36" spans="1:14" x14ac:dyDescent="0.25">
      <c r="A36" s="526"/>
      <c r="B36" s="526"/>
      <c r="C36" s="526"/>
      <c r="D36" s="526"/>
      <c r="E36" s="526"/>
      <c r="F36" s="526"/>
      <c r="G36" s="526"/>
      <c r="H36" s="526"/>
      <c r="I36" s="526"/>
      <c r="J36" s="526"/>
      <c r="K36" s="526"/>
      <c r="L36" s="526"/>
      <c r="M36" s="526"/>
      <c r="N36" s="526"/>
    </row>
    <row r="37" spans="1:14" ht="45" x14ac:dyDescent="0.25">
      <c r="A37" s="526"/>
      <c r="B37" s="526"/>
      <c r="C37" s="526"/>
      <c r="D37" s="526"/>
      <c r="E37" s="526"/>
      <c r="F37" s="526"/>
      <c r="G37" s="270" t="s">
        <v>493</v>
      </c>
      <c r="H37" s="270" t="s">
        <v>494</v>
      </c>
      <c r="I37" s="270" t="s">
        <v>495</v>
      </c>
      <c r="J37" s="270" t="s">
        <v>493</v>
      </c>
      <c r="K37" s="270" t="s">
        <v>494</v>
      </c>
      <c r="L37" s="270" t="s">
        <v>496</v>
      </c>
      <c r="M37" s="526"/>
      <c r="N37" s="526"/>
    </row>
    <row r="38" spans="1:14" x14ac:dyDescent="0.25">
      <c r="A38" s="271">
        <v>1</v>
      </c>
      <c r="B38" s="271">
        <v>2</v>
      </c>
      <c r="C38" s="524">
        <v>3</v>
      </c>
      <c r="D38" s="524"/>
      <c r="E38" s="524"/>
      <c r="F38" s="271">
        <v>4</v>
      </c>
      <c r="G38" s="271">
        <v>5</v>
      </c>
      <c r="H38" s="271">
        <v>6</v>
      </c>
      <c r="I38" s="271">
        <v>7</v>
      </c>
      <c r="J38" s="271">
        <v>8</v>
      </c>
      <c r="K38" s="271">
        <v>9</v>
      </c>
      <c r="L38" s="271">
        <v>10</v>
      </c>
      <c r="M38" s="271">
        <v>11</v>
      </c>
      <c r="N38" s="271">
        <v>12</v>
      </c>
    </row>
    <row r="39" spans="1:14" ht="15" customHeight="1" x14ac:dyDescent="0.25">
      <c r="A39" s="518" t="s">
        <v>642</v>
      </c>
      <c r="B39" s="519"/>
      <c r="C39" s="519"/>
      <c r="D39" s="519"/>
      <c r="E39" s="519"/>
      <c r="F39" s="519"/>
      <c r="G39" s="519"/>
      <c r="H39" s="519"/>
      <c r="I39" s="519"/>
      <c r="J39" s="519"/>
      <c r="K39" s="519"/>
      <c r="L39" s="519"/>
      <c r="M39" s="519"/>
      <c r="N39" s="520"/>
    </row>
    <row r="40" spans="1:14" ht="15" customHeight="1" x14ac:dyDescent="0.25">
      <c r="A40" s="272">
        <v>1</v>
      </c>
      <c r="B40" s="247" t="s">
        <v>497</v>
      </c>
      <c r="C40" s="514" t="s">
        <v>498</v>
      </c>
      <c r="D40" s="514"/>
      <c r="E40" s="514"/>
      <c r="F40" s="228" t="s">
        <v>499</v>
      </c>
      <c r="G40" s="228"/>
      <c r="H40" s="228"/>
      <c r="I40" s="273">
        <v>6</v>
      </c>
      <c r="J40" s="229"/>
      <c r="K40" s="228"/>
      <c r="L40" s="229"/>
      <c r="M40" s="228"/>
      <c r="N40" s="230"/>
    </row>
    <row r="41" spans="1:14" ht="22.5" customHeight="1" x14ac:dyDescent="0.25">
      <c r="A41" s="274"/>
      <c r="B41" s="275" t="s">
        <v>610</v>
      </c>
      <c r="C41" s="515" t="s">
        <v>643</v>
      </c>
      <c r="D41" s="515"/>
      <c r="E41" s="515"/>
      <c r="F41" s="515"/>
      <c r="G41" s="515"/>
      <c r="H41" s="515"/>
      <c r="I41" s="515"/>
      <c r="J41" s="515"/>
      <c r="K41" s="515"/>
      <c r="L41" s="515"/>
      <c r="M41" s="515"/>
      <c r="N41" s="516"/>
    </row>
    <row r="42" spans="1:14" ht="22.5" customHeight="1" x14ac:dyDescent="0.25">
      <c r="A42" s="276"/>
      <c r="B42" s="277">
        <v>1</v>
      </c>
      <c r="C42" s="515" t="s">
        <v>500</v>
      </c>
      <c r="D42" s="515"/>
      <c r="E42" s="515"/>
      <c r="F42" s="278"/>
      <c r="G42" s="278"/>
      <c r="H42" s="278"/>
      <c r="I42" s="278"/>
      <c r="J42" s="279">
        <v>9.2899999999999991</v>
      </c>
      <c r="K42" s="280">
        <v>1.2</v>
      </c>
      <c r="L42" s="279">
        <v>66.89</v>
      </c>
      <c r="M42" s="280">
        <v>19.5</v>
      </c>
      <c r="N42" s="281">
        <v>1304</v>
      </c>
    </row>
    <row r="43" spans="1:14" x14ac:dyDescent="0.25">
      <c r="A43" s="276"/>
      <c r="B43" s="277">
        <v>2</v>
      </c>
      <c r="C43" s="515" t="s">
        <v>501</v>
      </c>
      <c r="D43" s="515"/>
      <c r="E43" s="515"/>
      <c r="F43" s="278"/>
      <c r="G43" s="278"/>
      <c r="H43" s="278"/>
      <c r="I43" s="278"/>
      <c r="J43" s="279">
        <v>56.25</v>
      </c>
      <c r="K43" s="280">
        <v>1.2</v>
      </c>
      <c r="L43" s="279">
        <v>405</v>
      </c>
      <c r="M43" s="282">
        <v>7.87</v>
      </c>
      <c r="N43" s="281">
        <v>3187</v>
      </c>
    </row>
    <row r="44" spans="1:14" x14ac:dyDescent="0.25">
      <c r="A44" s="276"/>
      <c r="B44" s="277">
        <v>3</v>
      </c>
      <c r="C44" s="515" t="s">
        <v>502</v>
      </c>
      <c r="D44" s="515"/>
      <c r="E44" s="515"/>
      <c r="F44" s="278"/>
      <c r="G44" s="278"/>
      <c r="H44" s="278"/>
      <c r="I44" s="278"/>
      <c r="J44" s="279">
        <v>6.17</v>
      </c>
      <c r="K44" s="280">
        <v>1.2</v>
      </c>
      <c r="L44" s="279">
        <v>44.42</v>
      </c>
      <c r="M44" s="280">
        <v>19.5</v>
      </c>
      <c r="N44" s="281">
        <v>866</v>
      </c>
    </row>
    <row r="45" spans="1:14" x14ac:dyDescent="0.25">
      <c r="A45" s="276"/>
      <c r="B45" s="275"/>
      <c r="C45" s="515" t="s">
        <v>503</v>
      </c>
      <c r="D45" s="515"/>
      <c r="E45" s="515"/>
      <c r="F45" s="278" t="s">
        <v>504</v>
      </c>
      <c r="G45" s="282">
        <v>0.81</v>
      </c>
      <c r="H45" s="280">
        <v>1.2</v>
      </c>
      <c r="I45" s="283">
        <v>5.8319999999999999</v>
      </c>
      <c r="J45" s="279"/>
      <c r="K45" s="278"/>
      <c r="L45" s="279"/>
      <c r="M45" s="278"/>
      <c r="N45" s="281"/>
    </row>
    <row r="46" spans="1:14" x14ac:dyDescent="0.25">
      <c r="A46" s="276"/>
      <c r="B46" s="275"/>
      <c r="C46" s="515" t="s">
        <v>505</v>
      </c>
      <c r="D46" s="515"/>
      <c r="E46" s="515"/>
      <c r="F46" s="278" t="s">
        <v>504</v>
      </c>
      <c r="G46" s="282">
        <v>0.44</v>
      </c>
      <c r="H46" s="280">
        <v>1.2</v>
      </c>
      <c r="I46" s="283">
        <v>3.1680000000000001</v>
      </c>
      <c r="J46" s="279"/>
      <c r="K46" s="278"/>
      <c r="L46" s="279"/>
      <c r="M46" s="278"/>
      <c r="N46" s="281"/>
    </row>
    <row r="47" spans="1:14" x14ac:dyDescent="0.25">
      <c r="A47" s="276"/>
      <c r="B47" s="275"/>
      <c r="C47" s="517" t="s">
        <v>506</v>
      </c>
      <c r="D47" s="517"/>
      <c r="E47" s="517"/>
      <c r="F47" s="284"/>
      <c r="G47" s="284"/>
      <c r="H47" s="284"/>
      <c r="I47" s="284"/>
      <c r="J47" s="285">
        <v>65.540000000000006</v>
      </c>
      <c r="K47" s="284"/>
      <c r="L47" s="285">
        <v>471.89</v>
      </c>
      <c r="M47" s="284"/>
      <c r="N47" s="286"/>
    </row>
    <row r="48" spans="1:14" ht="15" customHeight="1" x14ac:dyDescent="0.25">
      <c r="A48" s="276"/>
      <c r="B48" s="275"/>
      <c r="C48" s="515" t="s">
        <v>507</v>
      </c>
      <c r="D48" s="515"/>
      <c r="E48" s="515"/>
      <c r="F48" s="278"/>
      <c r="G48" s="278"/>
      <c r="H48" s="278"/>
      <c r="I48" s="278"/>
      <c r="J48" s="279"/>
      <c r="K48" s="278"/>
      <c r="L48" s="279">
        <v>111.31</v>
      </c>
      <c r="M48" s="278"/>
      <c r="N48" s="281">
        <v>2170</v>
      </c>
    </row>
    <row r="49" spans="1:14" ht="33.75" x14ac:dyDescent="0.25">
      <c r="A49" s="276"/>
      <c r="B49" s="275" t="s">
        <v>508</v>
      </c>
      <c r="C49" s="515" t="s">
        <v>509</v>
      </c>
      <c r="D49" s="515"/>
      <c r="E49" s="515"/>
      <c r="F49" s="278" t="s">
        <v>510</v>
      </c>
      <c r="G49" s="287">
        <v>103</v>
      </c>
      <c r="H49" s="278"/>
      <c r="I49" s="287">
        <v>103</v>
      </c>
      <c r="J49" s="279"/>
      <c r="K49" s="278"/>
      <c r="L49" s="279">
        <v>114.65</v>
      </c>
      <c r="M49" s="278"/>
      <c r="N49" s="281">
        <v>2235</v>
      </c>
    </row>
    <row r="50" spans="1:14" ht="33.75" x14ac:dyDescent="0.25">
      <c r="A50" s="276"/>
      <c r="B50" s="275" t="s">
        <v>511</v>
      </c>
      <c r="C50" s="515" t="s">
        <v>512</v>
      </c>
      <c r="D50" s="515"/>
      <c r="E50" s="515"/>
      <c r="F50" s="278" t="s">
        <v>510</v>
      </c>
      <c r="G50" s="287">
        <v>60</v>
      </c>
      <c r="H50" s="278"/>
      <c r="I50" s="287">
        <v>60</v>
      </c>
      <c r="J50" s="279"/>
      <c r="K50" s="278"/>
      <c r="L50" s="279">
        <v>66.790000000000006</v>
      </c>
      <c r="M50" s="278"/>
      <c r="N50" s="281">
        <v>1302</v>
      </c>
    </row>
    <row r="51" spans="1:14" x14ac:dyDescent="0.25">
      <c r="A51" s="231"/>
      <c r="B51" s="246"/>
      <c r="C51" s="514" t="s">
        <v>513</v>
      </c>
      <c r="D51" s="514"/>
      <c r="E51" s="514"/>
      <c r="F51" s="228"/>
      <c r="G51" s="228"/>
      <c r="H51" s="228"/>
      <c r="I51" s="228"/>
      <c r="J51" s="229"/>
      <c r="K51" s="228"/>
      <c r="L51" s="229">
        <v>653.33000000000004</v>
      </c>
      <c r="M51" s="284"/>
      <c r="N51" s="230">
        <v>8028</v>
      </c>
    </row>
    <row r="52" spans="1:14" ht="15" customHeight="1" x14ac:dyDescent="0.25">
      <c r="A52" s="272">
        <v>2</v>
      </c>
      <c r="B52" s="247" t="s">
        <v>514</v>
      </c>
      <c r="C52" s="514" t="s">
        <v>515</v>
      </c>
      <c r="D52" s="514"/>
      <c r="E52" s="514"/>
      <c r="F52" s="228" t="s">
        <v>499</v>
      </c>
      <c r="G52" s="228"/>
      <c r="H52" s="228"/>
      <c r="I52" s="273">
        <v>1</v>
      </c>
      <c r="J52" s="229"/>
      <c r="K52" s="228"/>
      <c r="L52" s="229"/>
      <c r="M52" s="228"/>
      <c r="N52" s="230"/>
    </row>
    <row r="53" spans="1:14" ht="15" customHeight="1" x14ac:dyDescent="0.25">
      <c r="A53" s="274"/>
      <c r="B53" s="275" t="s">
        <v>610</v>
      </c>
      <c r="C53" s="515" t="s">
        <v>643</v>
      </c>
      <c r="D53" s="515"/>
      <c r="E53" s="515"/>
      <c r="F53" s="515"/>
      <c r="G53" s="515"/>
      <c r="H53" s="515"/>
      <c r="I53" s="515"/>
      <c r="J53" s="515"/>
      <c r="K53" s="515"/>
      <c r="L53" s="515"/>
      <c r="M53" s="515"/>
      <c r="N53" s="516"/>
    </row>
    <row r="54" spans="1:14" ht="22.5" customHeight="1" x14ac:dyDescent="0.25">
      <c r="A54" s="276"/>
      <c r="B54" s="277">
        <v>1</v>
      </c>
      <c r="C54" s="515" t="s">
        <v>500</v>
      </c>
      <c r="D54" s="515"/>
      <c r="E54" s="515"/>
      <c r="F54" s="278"/>
      <c r="G54" s="278"/>
      <c r="H54" s="278"/>
      <c r="I54" s="278"/>
      <c r="J54" s="279">
        <v>20.07</v>
      </c>
      <c r="K54" s="280">
        <v>1.2</v>
      </c>
      <c r="L54" s="279">
        <v>24.08</v>
      </c>
      <c r="M54" s="280">
        <v>19.5</v>
      </c>
      <c r="N54" s="281">
        <v>470</v>
      </c>
    </row>
    <row r="55" spans="1:14" ht="22.5" customHeight="1" x14ac:dyDescent="0.25">
      <c r="A55" s="276"/>
      <c r="B55" s="277">
        <v>2</v>
      </c>
      <c r="C55" s="515" t="s">
        <v>501</v>
      </c>
      <c r="D55" s="515"/>
      <c r="E55" s="515"/>
      <c r="F55" s="278"/>
      <c r="G55" s="278"/>
      <c r="H55" s="278"/>
      <c r="I55" s="278"/>
      <c r="J55" s="279">
        <v>202.28</v>
      </c>
      <c r="K55" s="280">
        <v>1.2</v>
      </c>
      <c r="L55" s="279">
        <v>242.74</v>
      </c>
      <c r="M55" s="282">
        <v>7.87</v>
      </c>
      <c r="N55" s="281">
        <v>1910</v>
      </c>
    </row>
    <row r="56" spans="1:14" x14ac:dyDescent="0.25">
      <c r="A56" s="276"/>
      <c r="B56" s="277">
        <v>3</v>
      </c>
      <c r="C56" s="515" t="s">
        <v>502</v>
      </c>
      <c r="D56" s="515"/>
      <c r="E56" s="515"/>
      <c r="F56" s="278"/>
      <c r="G56" s="278"/>
      <c r="H56" s="278"/>
      <c r="I56" s="278"/>
      <c r="J56" s="279">
        <v>23.67</v>
      </c>
      <c r="K56" s="280">
        <v>1.2</v>
      </c>
      <c r="L56" s="279">
        <v>28.4</v>
      </c>
      <c r="M56" s="280">
        <v>19.5</v>
      </c>
      <c r="N56" s="281">
        <v>554</v>
      </c>
    </row>
    <row r="57" spans="1:14" x14ac:dyDescent="0.25">
      <c r="A57" s="276"/>
      <c r="B57" s="275"/>
      <c r="C57" s="515" t="s">
        <v>503</v>
      </c>
      <c r="D57" s="515"/>
      <c r="E57" s="515"/>
      <c r="F57" s="278" t="s">
        <v>504</v>
      </c>
      <c r="G57" s="282">
        <v>1.75</v>
      </c>
      <c r="H57" s="280">
        <v>1.2</v>
      </c>
      <c r="I57" s="280">
        <v>2.1</v>
      </c>
      <c r="J57" s="279"/>
      <c r="K57" s="278"/>
      <c r="L57" s="279"/>
      <c r="M57" s="278"/>
      <c r="N57" s="281"/>
    </row>
    <row r="58" spans="1:14" x14ac:dyDescent="0.25">
      <c r="A58" s="276"/>
      <c r="B58" s="275"/>
      <c r="C58" s="515" t="s">
        <v>505</v>
      </c>
      <c r="D58" s="515"/>
      <c r="E58" s="515"/>
      <c r="F58" s="278" t="s">
        <v>504</v>
      </c>
      <c r="G58" s="280">
        <v>1.8</v>
      </c>
      <c r="H58" s="280">
        <v>1.2</v>
      </c>
      <c r="I58" s="282">
        <v>2.16</v>
      </c>
      <c r="J58" s="279"/>
      <c r="K58" s="278"/>
      <c r="L58" s="279"/>
      <c r="M58" s="278"/>
      <c r="N58" s="281"/>
    </row>
    <row r="59" spans="1:14" x14ac:dyDescent="0.25">
      <c r="A59" s="276"/>
      <c r="B59" s="275"/>
      <c r="C59" s="517" t="s">
        <v>506</v>
      </c>
      <c r="D59" s="517"/>
      <c r="E59" s="517"/>
      <c r="F59" s="284"/>
      <c r="G59" s="284"/>
      <c r="H59" s="284"/>
      <c r="I59" s="284"/>
      <c r="J59" s="285">
        <v>222.35</v>
      </c>
      <c r="K59" s="284"/>
      <c r="L59" s="285">
        <v>266.82</v>
      </c>
      <c r="M59" s="284"/>
      <c r="N59" s="286"/>
    </row>
    <row r="60" spans="1:14" x14ac:dyDescent="0.25">
      <c r="A60" s="276"/>
      <c r="B60" s="275"/>
      <c r="C60" s="515" t="s">
        <v>507</v>
      </c>
      <c r="D60" s="515"/>
      <c r="E60" s="515"/>
      <c r="F60" s="278"/>
      <c r="G60" s="278"/>
      <c r="H60" s="278"/>
      <c r="I60" s="278"/>
      <c r="J60" s="279"/>
      <c r="K60" s="278"/>
      <c r="L60" s="279">
        <v>52.48</v>
      </c>
      <c r="M60" s="278"/>
      <c r="N60" s="281">
        <v>1024</v>
      </c>
    </row>
    <row r="61" spans="1:14" ht="15" customHeight="1" x14ac:dyDescent="0.25">
      <c r="A61" s="276"/>
      <c r="B61" s="275" t="s">
        <v>508</v>
      </c>
      <c r="C61" s="515" t="s">
        <v>509</v>
      </c>
      <c r="D61" s="515"/>
      <c r="E61" s="515"/>
      <c r="F61" s="278" t="s">
        <v>510</v>
      </c>
      <c r="G61" s="287">
        <v>103</v>
      </c>
      <c r="H61" s="278"/>
      <c r="I61" s="287">
        <v>103</v>
      </c>
      <c r="J61" s="279"/>
      <c r="K61" s="278"/>
      <c r="L61" s="279">
        <v>54.05</v>
      </c>
      <c r="M61" s="278"/>
      <c r="N61" s="281">
        <v>1055</v>
      </c>
    </row>
    <row r="62" spans="1:14" ht="33.75" x14ac:dyDescent="0.25">
      <c r="A62" s="276"/>
      <c r="B62" s="275" t="s">
        <v>511</v>
      </c>
      <c r="C62" s="515" t="s">
        <v>512</v>
      </c>
      <c r="D62" s="515"/>
      <c r="E62" s="515"/>
      <c r="F62" s="278" t="s">
        <v>510</v>
      </c>
      <c r="G62" s="287">
        <v>60</v>
      </c>
      <c r="H62" s="278"/>
      <c r="I62" s="287">
        <v>60</v>
      </c>
      <c r="J62" s="279"/>
      <c r="K62" s="278"/>
      <c r="L62" s="279">
        <v>31.49</v>
      </c>
      <c r="M62" s="278"/>
      <c r="N62" s="281">
        <v>614</v>
      </c>
    </row>
    <row r="63" spans="1:14" x14ac:dyDescent="0.25">
      <c r="A63" s="231"/>
      <c r="B63" s="246"/>
      <c r="C63" s="514" t="s">
        <v>513</v>
      </c>
      <c r="D63" s="514"/>
      <c r="E63" s="514"/>
      <c r="F63" s="228"/>
      <c r="G63" s="228"/>
      <c r="H63" s="228"/>
      <c r="I63" s="228"/>
      <c r="J63" s="229"/>
      <c r="K63" s="228"/>
      <c r="L63" s="229">
        <v>352.36</v>
      </c>
      <c r="M63" s="284"/>
      <c r="N63" s="230">
        <v>4049</v>
      </c>
    </row>
    <row r="64" spans="1:14" ht="56.25" x14ac:dyDescent="0.25">
      <c r="A64" s="272">
        <v>3</v>
      </c>
      <c r="B64" s="247" t="s">
        <v>644</v>
      </c>
      <c r="C64" s="514" t="s">
        <v>645</v>
      </c>
      <c r="D64" s="514"/>
      <c r="E64" s="514"/>
      <c r="F64" s="228" t="s">
        <v>646</v>
      </c>
      <c r="G64" s="228"/>
      <c r="H64" s="228"/>
      <c r="I64" s="288">
        <v>0.3</v>
      </c>
      <c r="J64" s="229"/>
      <c r="K64" s="228"/>
      <c r="L64" s="229"/>
      <c r="M64" s="228"/>
      <c r="N64" s="230"/>
    </row>
    <row r="65" spans="1:14" ht="15" customHeight="1" x14ac:dyDescent="0.25">
      <c r="A65" s="289"/>
      <c r="B65" s="290"/>
      <c r="C65" s="515" t="s">
        <v>647</v>
      </c>
      <c r="D65" s="515"/>
      <c r="E65" s="515"/>
      <c r="F65" s="515"/>
      <c r="G65" s="515"/>
      <c r="H65" s="515"/>
      <c r="I65" s="515"/>
      <c r="J65" s="515"/>
      <c r="K65" s="515"/>
      <c r="L65" s="515"/>
      <c r="M65" s="515"/>
      <c r="N65" s="516"/>
    </row>
    <row r="66" spans="1:14" ht="15" customHeight="1" x14ac:dyDescent="0.25">
      <c r="A66" s="274"/>
      <c r="B66" s="275" t="s">
        <v>648</v>
      </c>
      <c r="C66" s="515" t="s">
        <v>649</v>
      </c>
      <c r="D66" s="515"/>
      <c r="E66" s="515"/>
      <c r="F66" s="515"/>
      <c r="G66" s="515"/>
      <c r="H66" s="515"/>
      <c r="I66" s="515"/>
      <c r="J66" s="515"/>
      <c r="K66" s="515"/>
      <c r="L66" s="515"/>
      <c r="M66" s="515"/>
      <c r="N66" s="516"/>
    </row>
    <row r="67" spans="1:14" ht="22.5" customHeight="1" x14ac:dyDescent="0.25">
      <c r="A67" s="274"/>
      <c r="B67" s="275" t="s">
        <v>610</v>
      </c>
      <c r="C67" s="515" t="s">
        <v>643</v>
      </c>
      <c r="D67" s="515"/>
      <c r="E67" s="515"/>
      <c r="F67" s="515"/>
      <c r="G67" s="515"/>
      <c r="H67" s="515"/>
      <c r="I67" s="515"/>
      <c r="J67" s="515"/>
      <c r="K67" s="515"/>
      <c r="L67" s="515"/>
      <c r="M67" s="515"/>
      <c r="N67" s="516"/>
    </row>
    <row r="68" spans="1:14" ht="22.5" customHeight="1" x14ac:dyDescent="0.25">
      <c r="A68" s="276"/>
      <c r="B68" s="277">
        <v>1</v>
      </c>
      <c r="C68" s="515" t="s">
        <v>500</v>
      </c>
      <c r="D68" s="515"/>
      <c r="E68" s="515"/>
      <c r="F68" s="278"/>
      <c r="G68" s="278"/>
      <c r="H68" s="278"/>
      <c r="I68" s="278"/>
      <c r="J68" s="279">
        <v>688.48</v>
      </c>
      <c r="K68" s="282">
        <v>0.72</v>
      </c>
      <c r="L68" s="279">
        <v>148.71</v>
      </c>
      <c r="M68" s="280">
        <v>19.5</v>
      </c>
      <c r="N68" s="281">
        <v>2900</v>
      </c>
    </row>
    <row r="69" spans="1:14" x14ac:dyDescent="0.25">
      <c r="A69" s="276"/>
      <c r="B69" s="277">
        <v>2</v>
      </c>
      <c r="C69" s="515" t="s">
        <v>501</v>
      </c>
      <c r="D69" s="515"/>
      <c r="E69" s="515"/>
      <c r="F69" s="278"/>
      <c r="G69" s="278"/>
      <c r="H69" s="278"/>
      <c r="I69" s="278"/>
      <c r="J69" s="279">
        <v>2291.0300000000002</v>
      </c>
      <c r="K69" s="282">
        <v>0.72</v>
      </c>
      <c r="L69" s="279">
        <v>494.86</v>
      </c>
      <c r="M69" s="282">
        <v>7.87</v>
      </c>
      <c r="N69" s="281">
        <v>3895</v>
      </c>
    </row>
    <row r="70" spans="1:14" x14ac:dyDescent="0.25">
      <c r="A70" s="276"/>
      <c r="B70" s="277">
        <v>3</v>
      </c>
      <c r="C70" s="515" t="s">
        <v>502</v>
      </c>
      <c r="D70" s="515"/>
      <c r="E70" s="515"/>
      <c r="F70" s="278"/>
      <c r="G70" s="278"/>
      <c r="H70" s="278"/>
      <c r="I70" s="278"/>
      <c r="J70" s="279">
        <v>303.7</v>
      </c>
      <c r="K70" s="282">
        <v>0.72</v>
      </c>
      <c r="L70" s="279">
        <v>65.599999999999994</v>
      </c>
      <c r="M70" s="280">
        <v>19.5</v>
      </c>
      <c r="N70" s="281">
        <v>1279</v>
      </c>
    </row>
    <row r="71" spans="1:14" x14ac:dyDescent="0.25">
      <c r="A71" s="276"/>
      <c r="B71" s="277">
        <v>4</v>
      </c>
      <c r="C71" s="515" t="s">
        <v>516</v>
      </c>
      <c r="D71" s="515"/>
      <c r="E71" s="515"/>
      <c r="F71" s="278"/>
      <c r="G71" s="278"/>
      <c r="H71" s="278"/>
      <c r="I71" s="278"/>
      <c r="J71" s="279">
        <v>345.04</v>
      </c>
      <c r="K71" s="287">
        <v>0</v>
      </c>
      <c r="L71" s="279">
        <v>0</v>
      </c>
      <c r="M71" s="282">
        <v>5.47</v>
      </c>
      <c r="N71" s="281"/>
    </row>
    <row r="72" spans="1:14" x14ac:dyDescent="0.25">
      <c r="A72" s="276"/>
      <c r="B72" s="275"/>
      <c r="C72" s="515" t="s">
        <v>503</v>
      </c>
      <c r="D72" s="515"/>
      <c r="E72" s="515"/>
      <c r="F72" s="278" t="s">
        <v>504</v>
      </c>
      <c r="G72" s="282">
        <v>57.23</v>
      </c>
      <c r="H72" s="282">
        <v>0.72</v>
      </c>
      <c r="I72" s="291">
        <v>12.36168</v>
      </c>
      <c r="J72" s="279"/>
      <c r="K72" s="278"/>
      <c r="L72" s="279"/>
      <c r="M72" s="278"/>
      <c r="N72" s="281"/>
    </row>
    <row r="73" spans="1:14" x14ac:dyDescent="0.25">
      <c r="A73" s="276"/>
      <c r="B73" s="275"/>
      <c r="C73" s="515" t="s">
        <v>505</v>
      </c>
      <c r="D73" s="515"/>
      <c r="E73" s="515"/>
      <c r="F73" s="278" t="s">
        <v>504</v>
      </c>
      <c r="G73" s="282">
        <v>22.38</v>
      </c>
      <c r="H73" s="282">
        <v>0.72</v>
      </c>
      <c r="I73" s="291">
        <v>4.8340800000000002</v>
      </c>
      <c r="J73" s="279"/>
      <c r="K73" s="278"/>
      <c r="L73" s="279"/>
      <c r="M73" s="278"/>
      <c r="N73" s="281"/>
    </row>
    <row r="74" spans="1:14" ht="15" customHeight="1" x14ac:dyDescent="0.25">
      <c r="A74" s="276"/>
      <c r="B74" s="275"/>
      <c r="C74" s="517" t="s">
        <v>506</v>
      </c>
      <c r="D74" s="517"/>
      <c r="E74" s="517"/>
      <c r="F74" s="284"/>
      <c r="G74" s="284"/>
      <c r="H74" s="284"/>
      <c r="I74" s="284"/>
      <c r="J74" s="285">
        <v>2983.64</v>
      </c>
      <c r="K74" s="284"/>
      <c r="L74" s="285">
        <v>643.57000000000005</v>
      </c>
      <c r="M74" s="284"/>
      <c r="N74" s="286"/>
    </row>
    <row r="75" spans="1:14" x14ac:dyDescent="0.25">
      <c r="A75" s="276"/>
      <c r="B75" s="275"/>
      <c r="C75" s="515" t="s">
        <v>507</v>
      </c>
      <c r="D75" s="515"/>
      <c r="E75" s="515"/>
      <c r="F75" s="278"/>
      <c r="G75" s="278"/>
      <c r="H75" s="278"/>
      <c r="I75" s="278"/>
      <c r="J75" s="279"/>
      <c r="K75" s="278"/>
      <c r="L75" s="279">
        <v>214.31</v>
      </c>
      <c r="M75" s="278"/>
      <c r="N75" s="281">
        <v>4179</v>
      </c>
    </row>
    <row r="76" spans="1:14" ht="33.75" x14ac:dyDescent="0.25">
      <c r="A76" s="276"/>
      <c r="B76" s="275" t="s">
        <v>508</v>
      </c>
      <c r="C76" s="515" t="s">
        <v>509</v>
      </c>
      <c r="D76" s="515"/>
      <c r="E76" s="515"/>
      <c r="F76" s="278" t="s">
        <v>510</v>
      </c>
      <c r="G76" s="287">
        <v>103</v>
      </c>
      <c r="H76" s="278"/>
      <c r="I76" s="287">
        <v>103</v>
      </c>
      <c r="J76" s="279"/>
      <c r="K76" s="278"/>
      <c r="L76" s="279">
        <v>220.74</v>
      </c>
      <c r="M76" s="278"/>
      <c r="N76" s="281">
        <v>4304</v>
      </c>
    </row>
    <row r="77" spans="1:14" ht="33.75" x14ac:dyDescent="0.25">
      <c r="A77" s="276"/>
      <c r="B77" s="275" t="s">
        <v>511</v>
      </c>
      <c r="C77" s="515" t="s">
        <v>512</v>
      </c>
      <c r="D77" s="515"/>
      <c r="E77" s="515"/>
      <c r="F77" s="278" t="s">
        <v>510</v>
      </c>
      <c r="G77" s="287">
        <v>60</v>
      </c>
      <c r="H77" s="278"/>
      <c r="I77" s="287">
        <v>60</v>
      </c>
      <c r="J77" s="279"/>
      <c r="K77" s="278"/>
      <c r="L77" s="279">
        <v>128.59</v>
      </c>
      <c r="M77" s="278"/>
      <c r="N77" s="281">
        <v>2507</v>
      </c>
    </row>
    <row r="78" spans="1:14" ht="15" customHeight="1" x14ac:dyDescent="0.25">
      <c r="A78" s="231"/>
      <c r="B78" s="246"/>
      <c r="C78" s="514" t="s">
        <v>513</v>
      </c>
      <c r="D78" s="514"/>
      <c r="E78" s="514"/>
      <c r="F78" s="228"/>
      <c r="G78" s="228"/>
      <c r="H78" s="228"/>
      <c r="I78" s="228"/>
      <c r="J78" s="229"/>
      <c r="K78" s="228"/>
      <c r="L78" s="229">
        <v>992.9</v>
      </c>
      <c r="M78" s="284"/>
      <c r="N78" s="230">
        <v>13606</v>
      </c>
    </row>
    <row r="79" spans="1:14" ht="78.75" customHeight="1" x14ac:dyDescent="0.25">
      <c r="A79" s="272">
        <v>4</v>
      </c>
      <c r="B79" s="247" t="s">
        <v>517</v>
      </c>
      <c r="C79" s="514" t="s">
        <v>518</v>
      </c>
      <c r="D79" s="514"/>
      <c r="E79" s="514"/>
      <c r="F79" s="228" t="s">
        <v>499</v>
      </c>
      <c r="G79" s="228"/>
      <c r="H79" s="228"/>
      <c r="I79" s="273">
        <v>3</v>
      </c>
      <c r="J79" s="229"/>
      <c r="K79" s="228"/>
      <c r="L79" s="229"/>
      <c r="M79" s="228"/>
      <c r="N79" s="230"/>
    </row>
    <row r="80" spans="1:14" ht="15" customHeight="1" x14ac:dyDescent="0.25">
      <c r="A80" s="289"/>
      <c r="B80" s="290"/>
      <c r="C80" s="515" t="s">
        <v>615</v>
      </c>
      <c r="D80" s="515"/>
      <c r="E80" s="515"/>
      <c r="F80" s="515"/>
      <c r="G80" s="515"/>
      <c r="H80" s="515"/>
      <c r="I80" s="515"/>
      <c r="J80" s="515"/>
      <c r="K80" s="515"/>
      <c r="L80" s="515"/>
      <c r="M80" s="515"/>
      <c r="N80" s="516"/>
    </row>
    <row r="81" spans="1:14" ht="22.5" customHeight="1" x14ac:dyDescent="0.25">
      <c r="A81" s="274"/>
      <c r="B81" s="275" t="s">
        <v>610</v>
      </c>
      <c r="C81" s="515" t="s">
        <v>643</v>
      </c>
      <c r="D81" s="515"/>
      <c r="E81" s="515"/>
      <c r="F81" s="515"/>
      <c r="G81" s="515"/>
      <c r="H81" s="515"/>
      <c r="I81" s="515"/>
      <c r="J81" s="515"/>
      <c r="K81" s="515"/>
      <c r="L81" s="515"/>
      <c r="M81" s="515"/>
      <c r="N81" s="516"/>
    </row>
    <row r="82" spans="1:14" ht="22.5" customHeight="1" x14ac:dyDescent="0.25">
      <c r="A82" s="276"/>
      <c r="B82" s="277">
        <v>1</v>
      </c>
      <c r="C82" s="515" t="s">
        <v>500</v>
      </c>
      <c r="D82" s="515"/>
      <c r="E82" s="515"/>
      <c r="F82" s="278"/>
      <c r="G82" s="278"/>
      <c r="H82" s="278"/>
      <c r="I82" s="278"/>
      <c r="J82" s="279">
        <v>4.55</v>
      </c>
      <c r="K82" s="280">
        <v>1.2</v>
      </c>
      <c r="L82" s="279">
        <v>16.38</v>
      </c>
      <c r="M82" s="280">
        <v>19.5</v>
      </c>
      <c r="N82" s="281">
        <v>319</v>
      </c>
    </row>
    <row r="83" spans="1:14" ht="22.5" customHeight="1" x14ac:dyDescent="0.25">
      <c r="A83" s="276"/>
      <c r="B83" s="277">
        <v>2</v>
      </c>
      <c r="C83" s="515" t="s">
        <v>501</v>
      </c>
      <c r="D83" s="515"/>
      <c r="E83" s="515"/>
      <c r="F83" s="278"/>
      <c r="G83" s="278"/>
      <c r="H83" s="278"/>
      <c r="I83" s="278"/>
      <c r="J83" s="279">
        <v>49.56</v>
      </c>
      <c r="K83" s="280">
        <v>1.2</v>
      </c>
      <c r="L83" s="279">
        <v>178.42</v>
      </c>
      <c r="M83" s="282">
        <v>7.87</v>
      </c>
      <c r="N83" s="281">
        <v>1404</v>
      </c>
    </row>
    <row r="84" spans="1:14" x14ac:dyDescent="0.25">
      <c r="A84" s="276"/>
      <c r="B84" s="277">
        <v>3</v>
      </c>
      <c r="C84" s="515" t="s">
        <v>502</v>
      </c>
      <c r="D84" s="515"/>
      <c r="E84" s="515"/>
      <c r="F84" s="278"/>
      <c r="G84" s="278"/>
      <c r="H84" s="278"/>
      <c r="I84" s="278"/>
      <c r="J84" s="279">
        <v>7.84</v>
      </c>
      <c r="K84" s="280">
        <v>1.2</v>
      </c>
      <c r="L84" s="279">
        <v>28.22</v>
      </c>
      <c r="M84" s="280">
        <v>19.5</v>
      </c>
      <c r="N84" s="281">
        <v>550</v>
      </c>
    </row>
    <row r="85" spans="1:14" x14ac:dyDescent="0.25">
      <c r="A85" s="276"/>
      <c r="B85" s="275"/>
      <c r="C85" s="515" t="s">
        <v>503</v>
      </c>
      <c r="D85" s="515"/>
      <c r="E85" s="515"/>
      <c r="F85" s="278" t="s">
        <v>504</v>
      </c>
      <c r="G85" s="282">
        <v>0.44</v>
      </c>
      <c r="H85" s="280">
        <v>1.2</v>
      </c>
      <c r="I85" s="283">
        <v>1.5840000000000001</v>
      </c>
      <c r="J85" s="279"/>
      <c r="K85" s="278"/>
      <c r="L85" s="279"/>
      <c r="M85" s="278"/>
      <c r="N85" s="281"/>
    </row>
    <row r="86" spans="1:14" x14ac:dyDescent="0.25">
      <c r="A86" s="276"/>
      <c r="B86" s="275"/>
      <c r="C86" s="515" t="s">
        <v>505</v>
      </c>
      <c r="D86" s="515"/>
      <c r="E86" s="515"/>
      <c r="F86" s="278" t="s">
        <v>504</v>
      </c>
      <c r="G86" s="282">
        <v>0.48</v>
      </c>
      <c r="H86" s="280">
        <v>1.2</v>
      </c>
      <c r="I86" s="283">
        <v>1.728</v>
      </c>
      <c r="J86" s="279"/>
      <c r="K86" s="278"/>
      <c r="L86" s="279"/>
      <c r="M86" s="278"/>
      <c r="N86" s="281"/>
    </row>
    <row r="87" spans="1:14" ht="15" customHeight="1" x14ac:dyDescent="0.25">
      <c r="A87" s="276"/>
      <c r="B87" s="275"/>
      <c r="C87" s="517" t="s">
        <v>506</v>
      </c>
      <c r="D87" s="517"/>
      <c r="E87" s="517"/>
      <c r="F87" s="284"/>
      <c r="G87" s="284"/>
      <c r="H87" s="284"/>
      <c r="I87" s="284"/>
      <c r="J87" s="285">
        <v>54.11</v>
      </c>
      <c r="K87" s="284"/>
      <c r="L87" s="285">
        <v>194.8</v>
      </c>
      <c r="M87" s="284"/>
      <c r="N87" s="286"/>
    </row>
    <row r="88" spans="1:14" x14ac:dyDescent="0.25">
      <c r="A88" s="276"/>
      <c r="B88" s="275"/>
      <c r="C88" s="515" t="s">
        <v>507</v>
      </c>
      <c r="D88" s="515"/>
      <c r="E88" s="515"/>
      <c r="F88" s="278"/>
      <c r="G88" s="278"/>
      <c r="H88" s="278"/>
      <c r="I88" s="278"/>
      <c r="J88" s="279"/>
      <c r="K88" s="278"/>
      <c r="L88" s="279">
        <v>44.6</v>
      </c>
      <c r="M88" s="278"/>
      <c r="N88" s="281">
        <v>869</v>
      </c>
    </row>
    <row r="89" spans="1:14" ht="33.75" x14ac:dyDescent="0.25">
      <c r="A89" s="276"/>
      <c r="B89" s="275" t="s">
        <v>508</v>
      </c>
      <c r="C89" s="515" t="s">
        <v>509</v>
      </c>
      <c r="D89" s="515"/>
      <c r="E89" s="515"/>
      <c r="F89" s="278" t="s">
        <v>510</v>
      </c>
      <c r="G89" s="287">
        <v>103</v>
      </c>
      <c r="H89" s="278"/>
      <c r="I89" s="287">
        <v>103</v>
      </c>
      <c r="J89" s="279"/>
      <c r="K89" s="278"/>
      <c r="L89" s="279">
        <v>45.94</v>
      </c>
      <c r="M89" s="278"/>
      <c r="N89" s="281">
        <v>895</v>
      </c>
    </row>
    <row r="90" spans="1:14" ht="15" customHeight="1" x14ac:dyDescent="0.25">
      <c r="A90" s="276"/>
      <c r="B90" s="275" t="s">
        <v>511</v>
      </c>
      <c r="C90" s="515" t="s">
        <v>512</v>
      </c>
      <c r="D90" s="515"/>
      <c r="E90" s="515"/>
      <c r="F90" s="278" t="s">
        <v>510</v>
      </c>
      <c r="G90" s="287">
        <v>60</v>
      </c>
      <c r="H90" s="278"/>
      <c r="I90" s="287">
        <v>60</v>
      </c>
      <c r="J90" s="279"/>
      <c r="K90" s="278"/>
      <c r="L90" s="279">
        <v>26.76</v>
      </c>
      <c r="M90" s="278"/>
      <c r="N90" s="281">
        <v>521</v>
      </c>
    </row>
    <row r="91" spans="1:14" ht="15" customHeight="1" x14ac:dyDescent="0.25">
      <c r="A91" s="231"/>
      <c r="B91" s="246"/>
      <c r="C91" s="514" t="s">
        <v>513</v>
      </c>
      <c r="D91" s="514"/>
      <c r="E91" s="514"/>
      <c r="F91" s="228"/>
      <c r="G91" s="228"/>
      <c r="H91" s="228"/>
      <c r="I91" s="228"/>
      <c r="J91" s="229"/>
      <c r="K91" s="228"/>
      <c r="L91" s="229">
        <v>267.5</v>
      </c>
      <c r="M91" s="284"/>
      <c r="N91" s="230">
        <v>3139</v>
      </c>
    </row>
    <row r="92" spans="1:14" ht="22.5" customHeight="1" x14ac:dyDescent="0.25">
      <c r="A92" s="272">
        <v>5</v>
      </c>
      <c r="B92" s="247" t="s">
        <v>519</v>
      </c>
      <c r="C92" s="514" t="s">
        <v>520</v>
      </c>
      <c r="D92" s="514"/>
      <c r="E92" s="514"/>
      <c r="F92" s="228" t="s">
        <v>499</v>
      </c>
      <c r="G92" s="228"/>
      <c r="H92" s="228"/>
      <c r="I92" s="273">
        <v>1</v>
      </c>
      <c r="J92" s="229"/>
      <c r="K92" s="228"/>
      <c r="L92" s="229"/>
      <c r="M92" s="228"/>
      <c r="N92" s="230"/>
    </row>
    <row r="93" spans="1:14" ht="15" customHeight="1" x14ac:dyDescent="0.25">
      <c r="A93" s="274"/>
      <c r="B93" s="275" t="s">
        <v>610</v>
      </c>
      <c r="C93" s="515" t="s">
        <v>643</v>
      </c>
      <c r="D93" s="515"/>
      <c r="E93" s="515"/>
      <c r="F93" s="515"/>
      <c r="G93" s="515"/>
      <c r="H93" s="515"/>
      <c r="I93" s="515"/>
      <c r="J93" s="515"/>
      <c r="K93" s="515"/>
      <c r="L93" s="515"/>
      <c r="M93" s="515"/>
      <c r="N93" s="516"/>
    </row>
    <row r="94" spans="1:14" ht="15" customHeight="1" x14ac:dyDescent="0.25">
      <c r="A94" s="276"/>
      <c r="B94" s="277">
        <v>1</v>
      </c>
      <c r="C94" s="515" t="s">
        <v>500</v>
      </c>
      <c r="D94" s="515"/>
      <c r="E94" s="515"/>
      <c r="F94" s="278"/>
      <c r="G94" s="278"/>
      <c r="H94" s="278"/>
      <c r="I94" s="278"/>
      <c r="J94" s="279">
        <v>2.58</v>
      </c>
      <c r="K94" s="280">
        <v>1.2</v>
      </c>
      <c r="L94" s="279">
        <v>3.1</v>
      </c>
      <c r="M94" s="280">
        <v>19.5</v>
      </c>
      <c r="N94" s="281">
        <v>60</v>
      </c>
    </row>
    <row r="95" spans="1:14" ht="15" customHeight="1" x14ac:dyDescent="0.25">
      <c r="A95" s="276"/>
      <c r="B95" s="277">
        <v>2</v>
      </c>
      <c r="C95" s="515" t="s">
        <v>501</v>
      </c>
      <c r="D95" s="515"/>
      <c r="E95" s="515"/>
      <c r="F95" s="278"/>
      <c r="G95" s="278"/>
      <c r="H95" s="278"/>
      <c r="I95" s="278"/>
      <c r="J95" s="279">
        <v>12.81</v>
      </c>
      <c r="K95" s="280">
        <v>1.2</v>
      </c>
      <c r="L95" s="279">
        <v>15.37</v>
      </c>
      <c r="M95" s="282">
        <v>7.87</v>
      </c>
      <c r="N95" s="281">
        <v>121</v>
      </c>
    </row>
    <row r="96" spans="1:14" ht="15" customHeight="1" x14ac:dyDescent="0.25">
      <c r="A96" s="276"/>
      <c r="B96" s="277">
        <v>3</v>
      </c>
      <c r="C96" s="515" t="s">
        <v>502</v>
      </c>
      <c r="D96" s="515"/>
      <c r="E96" s="515"/>
      <c r="F96" s="278"/>
      <c r="G96" s="278"/>
      <c r="H96" s="278"/>
      <c r="I96" s="278"/>
      <c r="J96" s="279">
        <v>2.29</v>
      </c>
      <c r="K96" s="280">
        <v>1.2</v>
      </c>
      <c r="L96" s="279">
        <v>2.75</v>
      </c>
      <c r="M96" s="280">
        <v>19.5</v>
      </c>
      <c r="N96" s="281">
        <v>54</v>
      </c>
    </row>
    <row r="97" spans="1:14" ht="22.5" customHeight="1" x14ac:dyDescent="0.25">
      <c r="A97" s="276"/>
      <c r="B97" s="275"/>
      <c r="C97" s="515" t="s">
        <v>503</v>
      </c>
      <c r="D97" s="515"/>
      <c r="E97" s="515"/>
      <c r="F97" s="278" t="s">
        <v>504</v>
      </c>
      <c r="G97" s="282">
        <v>0.25</v>
      </c>
      <c r="H97" s="280">
        <v>1.2</v>
      </c>
      <c r="I97" s="280">
        <v>0.3</v>
      </c>
      <c r="J97" s="279"/>
      <c r="K97" s="278"/>
      <c r="L97" s="279"/>
      <c r="M97" s="278"/>
      <c r="N97" s="281"/>
    </row>
    <row r="98" spans="1:14" ht="22.5" customHeight="1" x14ac:dyDescent="0.25">
      <c r="A98" s="276"/>
      <c r="B98" s="275"/>
      <c r="C98" s="515" t="s">
        <v>505</v>
      </c>
      <c r="D98" s="515"/>
      <c r="E98" s="515"/>
      <c r="F98" s="278" t="s">
        <v>504</v>
      </c>
      <c r="G98" s="282">
        <v>0.14000000000000001</v>
      </c>
      <c r="H98" s="280">
        <v>1.2</v>
      </c>
      <c r="I98" s="283">
        <v>0.16800000000000001</v>
      </c>
      <c r="J98" s="279"/>
      <c r="K98" s="278"/>
      <c r="L98" s="279"/>
      <c r="M98" s="278"/>
      <c r="N98" s="281"/>
    </row>
    <row r="99" spans="1:14" ht="22.5" customHeight="1" x14ac:dyDescent="0.25">
      <c r="A99" s="276"/>
      <c r="B99" s="275"/>
      <c r="C99" s="517" t="s">
        <v>506</v>
      </c>
      <c r="D99" s="517"/>
      <c r="E99" s="517"/>
      <c r="F99" s="284"/>
      <c r="G99" s="284"/>
      <c r="H99" s="284"/>
      <c r="I99" s="284"/>
      <c r="J99" s="285">
        <v>15.39</v>
      </c>
      <c r="K99" s="284"/>
      <c r="L99" s="285">
        <v>18.47</v>
      </c>
      <c r="M99" s="284"/>
      <c r="N99" s="286"/>
    </row>
    <row r="100" spans="1:14" x14ac:dyDescent="0.25">
      <c r="A100" s="276"/>
      <c r="B100" s="275"/>
      <c r="C100" s="515" t="s">
        <v>507</v>
      </c>
      <c r="D100" s="515"/>
      <c r="E100" s="515"/>
      <c r="F100" s="278"/>
      <c r="G100" s="278"/>
      <c r="H100" s="278"/>
      <c r="I100" s="278"/>
      <c r="J100" s="279"/>
      <c r="K100" s="278"/>
      <c r="L100" s="279">
        <v>5.85</v>
      </c>
      <c r="M100" s="278"/>
      <c r="N100" s="281">
        <v>114</v>
      </c>
    </row>
    <row r="101" spans="1:14" ht="15" customHeight="1" x14ac:dyDescent="0.25">
      <c r="A101" s="276"/>
      <c r="B101" s="275" t="s">
        <v>508</v>
      </c>
      <c r="C101" s="515" t="s">
        <v>509</v>
      </c>
      <c r="D101" s="515"/>
      <c r="E101" s="515"/>
      <c r="F101" s="278" t="s">
        <v>510</v>
      </c>
      <c r="G101" s="287">
        <v>103</v>
      </c>
      <c r="H101" s="278"/>
      <c r="I101" s="287">
        <v>103</v>
      </c>
      <c r="J101" s="279"/>
      <c r="K101" s="278"/>
      <c r="L101" s="279">
        <v>6.03</v>
      </c>
      <c r="M101" s="278"/>
      <c r="N101" s="281">
        <v>117</v>
      </c>
    </row>
    <row r="102" spans="1:14" ht="22.5" customHeight="1" x14ac:dyDescent="0.25">
      <c r="A102" s="276"/>
      <c r="B102" s="275" t="s">
        <v>511</v>
      </c>
      <c r="C102" s="515" t="s">
        <v>512</v>
      </c>
      <c r="D102" s="515"/>
      <c r="E102" s="515"/>
      <c r="F102" s="278" t="s">
        <v>510</v>
      </c>
      <c r="G102" s="287">
        <v>60</v>
      </c>
      <c r="H102" s="278"/>
      <c r="I102" s="287">
        <v>60</v>
      </c>
      <c r="J102" s="279"/>
      <c r="K102" s="278"/>
      <c r="L102" s="279">
        <v>3.51</v>
      </c>
      <c r="M102" s="278"/>
      <c r="N102" s="281">
        <v>68</v>
      </c>
    </row>
    <row r="103" spans="1:14" ht="15" customHeight="1" x14ac:dyDescent="0.25">
      <c r="A103" s="231"/>
      <c r="B103" s="246"/>
      <c r="C103" s="514" t="s">
        <v>513</v>
      </c>
      <c r="D103" s="514"/>
      <c r="E103" s="514"/>
      <c r="F103" s="228"/>
      <c r="G103" s="228"/>
      <c r="H103" s="228"/>
      <c r="I103" s="228"/>
      <c r="J103" s="229"/>
      <c r="K103" s="228"/>
      <c r="L103" s="229">
        <v>28.01</v>
      </c>
      <c r="M103" s="284"/>
      <c r="N103" s="230">
        <v>366</v>
      </c>
    </row>
    <row r="104" spans="1:14" ht="15" customHeight="1" x14ac:dyDescent="0.25">
      <c r="A104" s="272">
        <v>6</v>
      </c>
      <c r="B104" s="247" t="s">
        <v>521</v>
      </c>
      <c r="C104" s="514" t="s">
        <v>522</v>
      </c>
      <c r="D104" s="514"/>
      <c r="E104" s="514"/>
      <c r="F104" s="228" t="s">
        <v>499</v>
      </c>
      <c r="G104" s="228"/>
      <c r="H104" s="228"/>
      <c r="I104" s="273">
        <v>1</v>
      </c>
      <c r="J104" s="229"/>
      <c r="K104" s="228"/>
      <c r="L104" s="229"/>
      <c r="M104" s="228"/>
      <c r="N104" s="230"/>
    </row>
    <row r="105" spans="1:14" ht="22.5" x14ac:dyDescent="0.25">
      <c r="A105" s="274"/>
      <c r="B105" s="275" t="s">
        <v>610</v>
      </c>
      <c r="C105" s="515" t="s">
        <v>643</v>
      </c>
      <c r="D105" s="515"/>
      <c r="E105" s="515"/>
      <c r="F105" s="515"/>
      <c r="G105" s="515"/>
      <c r="H105" s="515"/>
      <c r="I105" s="515"/>
      <c r="J105" s="515"/>
      <c r="K105" s="515"/>
      <c r="L105" s="515"/>
      <c r="M105" s="515"/>
      <c r="N105" s="516"/>
    </row>
    <row r="106" spans="1:14" ht="15" customHeight="1" x14ac:dyDescent="0.25">
      <c r="A106" s="276"/>
      <c r="B106" s="277">
        <v>1</v>
      </c>
      <c r="C106" s="515" t="s">
        <v>500</v>
      </c>
      <c r="D106" s="515"/>
      <c r="E106" s="515"/>
      <c r="F106" s="278"/>
      <c r="G106" s="278"/>
      <c r="H106" s="278"/>
      <c r="I106" s="278"/>
      <c r="J106" s="279">
        <v>3.1</v>
      </c>
      <c r="K106" s="280">
        <v>1.2</v>
      </c>
      <c r="L106" s="279">
        <v>3.72</v>
      </c>
      <c r="M106" s="280">
        <v>19.5</v>
      </c>
      <c r="N106" s="281">
        <v>73</v>
      </c>
    </row>
    <row r="107" spans="1:14" ht="15" customHeight="1" x14ac:dyDescent="0.25">
      <c r="A107" s="276"/>
      <c r="B107" s="277">
        <v>2</v>
      </c>
      <c r="C107" s="515" t="s">
        <v>501</v>
      </c>
      <c r="D107" s="515"/>
      <c r="E107" s="515"/>
      <c r="F107" s="278"/>
      <c r="G107" s="278"/>
      <c r="H107" s="278"/>
      <c r="I107" s="278"/>
      <c r="J107" s="279">
        <v>14.64</v>
      </c>
      <c r="K107" s="280">
        <v>1.2</v>
      </c>
      <c r="L107" s="279">
        <v>17.57</v>
      </c>
      <c r="M107" s="282">
        <v>7.87</v>
      </c>
      <c r="N107" s="281">
        <v>138</v>
      </c>
    </row>
    <row r="108" spans="1:14" ht="15" customHeight="1" x14ac:dyDescent="0.25">
      <c r="A108" s="276"/>
      <c r="B108" s="277">
        <v>3</v>
      </c>
      <c r="C108" s="515" t="s">
        <v>502</v>
      </c>
      <c r="D108" s="515"/>
      <c r="E108" s="515"/>
      <c r="F108" s="278"/>
      <c r="G108" s="278"/>
      <c r="H108" s="278"/>
      <c r="I108" s="278"/>
      <c r="J108" s="279">
        <v>2.61</v>
      </c>
      <c r="K108" s="280">
        <v>1.2</v>
      </c>
      <c r="L108" s="279">
        <v>3.13</v>
      </c>
      <c r="M108" s="280">
        <v>19.5</v>
      </c>
      <c r="N108" s="281">
        <v>61</v>
      </c>
    </row>
    <row r="109" spans="1:14" ht="15" customHeight="1" x14ac:dyDescent="0.25">
      <c r="A109" s="276"/>
      <c r="B109" s="275"/>
      <c r="C109" s="515" t="s">
        <v>503</v>
      </c>
      <c r="D109" s="515"/>
      <c r="E109" s="515"/>
      <c r="F109" s="278" t="s">
        <v>504</v>
      </c>
      <c r="G109" s="280">
        <v>0.3</v>
      </c>
      <c r="H109" s="280">
        <v>1.2</v>
      </c>
      <c r="I109" s="282">
        <v>0.36</v>
      </c>
      <c r="J109" s="279"/>
      <c r="K109" s="278"/>
      <c r="L109" s="279"/>
      <c r="M109" s="278"/>
      <c r="N109" s="281"/>
    </row>
    <row r="110" spans="1:14" ht="22.5" customHeight="1" x14ac:dyDescent="0.25">
      <c r="A110" s="276"/>
      <c r="B110" s="275"/>
      <c r="C110" s="515" t="s">
        <v>505</v>
      </c>
      <c r="D110" s="515"/>
      <c r="E110" s="515"/>
      <c r="F110" s="278" t="s">
        <v>504</v>
      </c>
      <c r="G110" s="282">
        <v>0.16</v>
      </c>
      <c r="H110" s="280">
        <v>1.2</v>
      </c>
      <c r="I110" s="283">
        <v>0.192</v>
      </c>
      <c r="J110" s="279"/>
      <c r="K110" s="278"/>
      <c r="L110" s="279"/>
      <c r="M110" s="278"/>
      <c r="N110" s="281"/>
    </row>
    <row r="111" spans="1:14" ht="22.5" customHeight="1" x14ac:dyDescent="0.25">
      <c r="A111" s="276"/>
      <c r="B111" s="275"/>
      <c r="C111" s="517" t="s">
        <v>506</v>
      </c>
      <c r="D111" s="517"/>
      <c r="E111" s="517"/>
      <c r="F111" s="284"/>
      <c r="G111" s="284"/>
      <c r="H111" s="284"/>
      <c r="I111" s="284"/>
      <c r="J111" s="285">
        <v>17.739999999999998</v>
      </c>
      <c r="K111" s="284"/>
      <c r="L111" s="285">
        <v>21.29</v>
      </c>
      <c r="M111" s="284"/>
      <c r="N111" s="286"/>
    </row>
    <row r="112" spans="1:14" x14ac:dyDescent="0.25">
      <c r="A112" s="276"/>
      <c r="B112" s="275"/>
      <c r="C112" s="515" t="s">
        <v>507</v>
      </c>
      <c r="D112" s="515"/>
      <c r="E112" s="515"/>
      <c r="F112" s="278"/>
      <c r="G112" s="278"/>
      <c r="H112" s="278"/>
      <c r="I112" s="278"/>
      <c r="J112" s="279"/>
      <c r="K112" s="278"/>
      <c r="L112" s="279">
        <v>6.85</v>
      </c>
      <c r="M112" s="278"/>
      <c r="N112" s="281">
        <v>134</v>
      </c>
    </row>
    <row r="113" spans="1:14" ht="15" customHeight="1" x14ac:dyDescent="0.25">
      <c r="A113" s="276"/>
      <c r="B113" s="275" t="s">
        <v>508</v>
      </c>
      <c r="C113" s="515" t="s">
        <v>509</v>
      </c>
      <c r="D113" s="515"/>
      <c r="E113" s="515"/>
      <c r="F113" s="278" t="s">
        <v>510</v>
      </c>
      <c r="G113" s="287">
        <v>103</v>
      </c>
      <c r="H113" s="278"/>
      <c r="I113" s="287">
        <v>103</v>
      </c>
      <c r="J113" s="279"/>
      <c r="K113" s="278"/>
      <c r="L113" s="279">
        <v>7.06</v>
      </c>
      <c r="M113" s="278"/>
      <c r="N113" s="281">
        <v>138</v>
      </c>
    </row>
    <row r="114" spans="1:14" ht="15" customHeight="1" x14ac:dyDescent="0.25">
      <c r="A114" s="276"/>
      <c r="B114" s="275" t="s">
        <v>511</v>
      </c>
      <c r="C114" s="515" t="s">
        <v>512</v>
      </c>
      <c r="D114" s="515"/>
      <c r="E114" s="515"/>
      <c r="F114" s="278" t="s">
        <v>510</v>
      </c>
      <c r="G114" s="287">
        <v>60</v>
      </c>
      <c r="H114" s="278"/>
      <c r="I114" s="287">
        <v>60</v>
      </c>
      <c r="J114" s="279"/>
      <c r="K114" s="278"/>
      <c r="L114" s="279">
        <v>4.1100000000000003</v>
      </c>
      <c r="M114" s="278"/>
      <c r="N114" s="281">
        <v>80</v>
      </c>
    </row>
    <row r="115" spans="1:14" ht="15" customHeight="1" x14ac:dyDescent="0.25">
      <c r="A115" s="231"/>
      <c r="B115" s="246"/>
      <c r="C115" s="514" t="s">
        <v>513</v>
      </c>
      <c r="D115" s="514"/>
      <c r="E115" s="514"/>
      <c r="F115" s="228"/>
      <c r="G115" s="228"/>
      <c r="H115" s="228"/>
      <c r="I115" s="228"/>
      <c r="J115" s="229"/>
      <c r="K115" s="228"/>
      <c r="L115" s="229">
        <v>32.46</v>
      </c>
      <c r="M115" s="284"/>
      <c r="N115" s="230">
        <v>429</v>
      </c>
    </row>
    <row r="116" spans="1:14" ht="22.5" customHeight="1" x14ac:dyDescent="0.25">
      <c r="A116" s="272">
        <v>7</v>
      </c>
      <c r="B116" s="247" t="s">
        <v>523</v>
      </c>
      <c r="C116" s="514" t="s">
        <v>524</v>
      </c>
      <c r="D116" s="514"/>
      <c r="E116" s="514"/>
      <c r="F116" s="228" t="s">
        <v>499</v>
      </c>
      <c r="G116" s="228"/>
      <c r="H116" s="228"/>
      <c r="I116" s="273">
        <v>1</v>
      </c>
      <c r="J116" s="229"/>
      <c r="K116" s="228"/>
      <c r="L116" s="229"/>
      <c r="M116" s="228"/>
      <c r="N116" s="230"/>
    </row>
    <row r="117" spans="1:14" ht="15" customHeight="1" x14ac:dyDescent="0.25">
      <c r="A117" s="274"/>
      <c r="B117" s="275" t="s">
        <v>610</v>
      </c>
      <c r="C117" s="515" t="s">
        <v>643</v>
      </c>
      <c r="D117" s="515"/>
      <c r="E117" s="515"/>
      <c r="F117" s="515"/>
      <c r="G117" s="515"/>
      <c r="H117" s="515"/>
      <c r="I117" s="515"/>
      <c r="J117" s="515"/>
      <c r="K117" s="515"/>
      <c r="L117" s="515"/>
      <c r="M117" s="515"/>
      <c r="N117" s="516"/>
    </row>
    <row r="118" spans="1:14" ht="56.25" customHeight="1" x14ac:dyDescent="0.25">
      <c r="A118" s="276"/>
      <c r="B118" s="277">
        <v>1</v>
      </c>
      <c r="C118" s="515" t="s">
        <v>500</v>
      </c>
      <c r="D118" s="515"/>
      <c r="E118" s="515"/>
      <c r="F118" s="278"/>
      <c r="G118" s="278"/>
      <c r="H118" s="278"/>
      <c r="I118" s="278"/>
      <c r="J118" s="279">
        <v>42.56</v>
      </c>
      <c r="K118" s="280">
        <v>1.2</v>
      </c>
      <c r="L118" s="279">
        <v>51.07</v>
      </c>
      <c r="M118" s="280">
        <v>19.5</v>
      </c>
      <c r="N118" s="281">
        <v>996</v>
      </c>
    </row>
    <row r="119" spans="1:14" ht="56.25" customHeight="1" x14ac:dyDescent="0.25">
      <c r="A119" s="276"/>
      <c r="B119" s="277">
        <v>2</v>
      </c>
      <c r="C119" s="515" t="s">
        <v>501</v>
      </c>
      <c r="D119" s="515"/>
      <c r="E119" s="515"/>
      <c r="F119" s="278"/>
      <c r="G119" s="278"/>
      <c r="H119" s="278"/>
      <c r="I119" s="278"/>
      <c r="J119" s="279">
        <v>110.16</v>
      </c>
      <c r="K119" s="280">
        <v>1.2</v>
      </c>
      <c r="L119" s="279">
        <v>132.19</v>
      </c>
      <c r="M119" s="282">
        <v>7.87</v>
      </c>
      <c r="N119" s="281">
        <v>1040</v>
      </c>
    </row>
    <row r="120" spans="1:14" ht="22.5" customHeight="1" x14ac:dyDescent="0.25">
      <c r="A120" s="276"/>
      <c r="B120" s="277">
        <v>3</v>
      </c>
      <c r="C120" s="515" t="s">
        <v>502</v>
      </c>
      <c r="D120" s="515"/>
      <c r="E120" s="515"/>
      <c r="F120" s="278"/>
      <c r="G120" s="278"/>
      <c r="H120" s="278"/>
      <c r="I120" s="278"/>
      <c r="J120" s="279">
        <v>10.94</v>
      </c>
      <c r="K120" s="280">
        <v>1.2</v>
      </c>
      <c r="L120" s="279">
        <v>13.13</v>
      </c>
      <c r="M120" s="280">
        <v>19.5</v>
      </c>
      <c r="N120" s="281">
        <v>256</v>
      </c>
    </row>
    <row r="121" spans="1:14" ht="15" customHeight="1" x14ac:dyDescent="0.25">
      <c r="A121" s="276"/>
      <c r="B121" s="277">
        <v>4</v>
      </c>
      <c r="C121" s="515" t="s">
        <v>516</v>
      </c>
      <c r="D121" s="515"/>
      <c r="E121" s="515"/>
      <c r="F121" s="278"/>
      <c r="G121" s="278"/>
      <c r="H121" s="278"/>
      <c r="I121" s="278"/>
      <c r="J121" s="279">
        <v>41.15</v>
      </c>
      <c r="K121" s="278"/>
      <c r="L121" s="279">
        <v>41.15</v>
      </c>
      <c r="M121" s="282">
        <v>5.47</v>
      </c>
      <c r="N121" s="281">
        <v>225</v>
      </c>
    </row>
    <row r="122" spans="1:14" ht="15" customHeight="1" x14ac:dyDescent="0.25">
      <c r="A122" s="276"/>
      <c r="B122" s="275"/>
      <c r="C122" s="515" t="s">
        <v>503</v>
      </c>
      <c r="D122" s="515"/>
      <c r="E122" s="515"/>
      <c r="F122" s="278" t="s">
        <v>504</v>
      </c>
      <c r="G122" s="280">
        <v>3.8</v>
      </c>
      <c r="H122" s="280">
        <v>1.2</v>
      </c>
      <c r="I122" s="282">
        <v>4.5599999999999996</v>
      </c>
      <c r="J122" s="279"/>
      <c r="K122" s="278"/>
      <c r="L122" s="279"/>
      <c r="M122" s="278"/>
      <c r="N122" s="281"/>
    </row>
    <row r="123" spans="1:14" x14ac:dyDescent="0.25">
      <c r="A123" s="276"/>
      <c r="B123" s="275"/>
      <c r="C123" s="515" t="s">
        <v>505</v>
      </c>
      <c r="D123" s="515"/>
      <c r="E123" s="515"/>
      <c r="F123" s="278" t="s">
        <v>504</v>
      </c>
      <c r="G123" s="282">
        <v>0.78</v>
      </c>
      <c r="H123" s="280">
        <v>1.2</v>
      </c>
      <c r="I123" s="283">
        <v>0.93600000000000005</v>
      </c>
      <c r="J123" s="279"/>
      <c r="K123" s="278"/>
      <c r="L123" s="279"/>
      <c r="M123" s="278"/>
      <c r="N123" s="281"/>
    </row>
    <row r="124" spans="1:14" ht="22.5" customHeight="1" x14ac:dyDescent="0.25">
      <c r="A124" s="276"/>
      <c r="B124" s="275"/>
      <c r="C124" s="517" t="s">
        <v>506</v>
      </c>
      <c r="D124" s="517"/>
      <c r="E124" s="517"/>
      <c r="F124" s="284"/>
      <c r="G124" s="284"/>
      <c r="H124" s="284"/>
      <c r="I124" s="284"/>
      <c r="J124" s="285">
        <v>193.87</v>
      </c>
      <c r="K124" s="284"/>
      <c r="L124" s="285">
        <v>224.41</v>
      </c>
      <c r="M124" s="284"/>
      <c r="N124" s="286"/>
    </row>
    <row r="125" spans="1:14" ht="22.5" customHeight="1" x14ac:dyDescent="0.25">
      <c r="A125" s="276"/>
      <c r="B125" s="275"/>
      <c r="C125" s="515" t="s">
        <v>507</v>
      </c>
      <c r="D125" s="515"/>
      <c r="E125" s="515"/>
      <c r="F125" s="278"/>
      <c r="G125" s="278"/>
      <c r="H125" s="278"/>
      <c r="I125" s="278"/>
      <c r="J125" s="279"/>
      <c r="K125" s="278"/>
      <c r="L125" s="279">
        <v>64.2</v>
      </c>
      <c r="M125" s="278"/>
      <c r="N125" s="281">
        <v>1252</v>
      </c>
    </row>
    <row r="126" spans="1:14" ht="15" customHeight="1" x14ac:dyDescent="0.25">
      <c r="A126" s="276"/>
      <c r="B126" s="275" t="s">
        <v>508</v>
      </c>
      <c r="C126" s="515" t="s">
        <v>509</v>
      </c>
      <c r="D126" s="515"/>
      <c r="E126" s="515"/>
      <c r="F126" s="278" t="s">
        <v>510</v>
      </c>
      <c r="G126" s="287">
        <v>103</v>
      </c>
      <c r="H126" s="278"/>
      <c r="I126" s="287">
        <v>103</v>
      </c>
      <c r="J126" s="279"/>
      <c r="K126" s="278"/>
      <c r="L126" s="279">
        <v>66.13</v>
      </c>
      <c r="M126" s="278"/>
      <c r="N126" s="281">
        <v>1290</v>
      </c>
    </row>
    <row r="127" spans="1:14" ht="33.75" customHeight="1" x14ac:dyDescent="0.25">
      <c r="A127" s="276"/>
      <c r="B127" s="275" t="s">
        <v>511</v>
      </c>
      <c r="C127" s="515" t="s">
        <v>512</v>
      </c>
      <c r="D127" s="515"/>
      <c r="E127" s="515"/>
      <c r="F127" s="278" t="s">
        <v>510</v>
      </c>
      <c r="G127" s="287">
        <v>60</v>
      </c>
      <c r="H127" s="278"/>
      <c r="I127" s="287">
        <v>60</v>
      </c>
      <c r="J127" s="279"/>
      <c r="K127" s="278"/>
      <c r="L127" s="279">
        <v>38.520000000000003</v>
      </c>
      <c r="M127" s="278"/>
      <c r="N127" s="281">
        <v>751</v>
      </c>
    </row>
    <row r="128" spans="1:14" ht="56.25" customHeight="1" x14ac:dyDescent="0.25">
      <c r="A128" s="231"/>
      <c r="B128" s="246"/>
      <c r="C128" s="514" t="s">
        <v>513</v>
      </c>
      <c r="D128" s="514"/>
      <c r="E128" s="514"/>
      <c r="F128" s="228"/>
      <c r="G128" s="228"/>
      <c r="H128" s="228"/>
      <c r="I128" s="228"/>
      <c r="J128" s="229"/>
      <c r="K128" s="228"/>
      <c r="L128" s="229">
        <v>329.06</v>
      </c>
      <c r="M128" s="284"/>
      <c r="N128" s="230">
        <v>4302</v>
      </c>
    </row>
    <row r="129" spans="1:14" ht="56.25" customHeight="1" x14ac:dyDescent="0.25">
      <c r="A129" s="272">
        <v>8</v>
      </c>
      <c r="B129" s="247" t="s">
        <v>525</v>
      </c>
      <c r="C129" s="514" t="s">
        <v>526</v>
      </c>
      <c r="D129" s="514"/>
      <c r="E129" s="514"/>
      <c r="F129" s="228" t="s">
        <v>499</v>
      </c>
      <c r="G129" s="228"/>
      <c r="H129" s="228"/>
      <c r="I129" s="273">
        <v>1</v>
      </c>
      <c r="J129" s="229"/>
      <c r="K129" s="228"/>
      <c r="L129" s="229"/>
      <c r="M129" s="228"/>
      <c r="N129" s="230"/>
    </row>
    <row r="130" spans="1:14" ht="22.5" x14ac:dyDescent="0.25">
      <c r="A130" s="274"/>
      <c r="B130" s="275" t="s">
        <v>610</v>
      </c>
      <c r="C130" s="515" t="s">
        <v>643</v>
      </c>
      <c r="D130" s="515"/>
      <c r="E130" s="515"/>
      <c r="F130" s="515"/>
      <c r="G130" s="515"/>
      <c r="H130" s="515"/>
      <c r="I130" s="515"/>
      <c r="J130" s="515"/>
      <c r="K130" s="515"/>
      <c r="L130" s="515"/>
      <c r="M130" s="515"/>
      <c r="N130" s="516"/>
    </row>
    <row r="131" spans="1:14" ht="15" customHeight="1" x14ac:dyDescent="0.25">
      <c r="A131" s="276"/>
      <c r="B131" s="277">
        <v>1</v>
      </c>
      <c r="C131" s="515" t="s">
        <v>500</v>
      </c>
      <c r="D131" s="515"/>
      <c r="E131" s="515"/>
      <c r="F131" s="278"/>
      <c r="G131" s="278"/>
      <c r="H131" s="278"/>
      <c r="I131" s="278"/>
      <c r="J131" s="279">
        <v>88.48</v>
      </c>
      <c r="K131" s="280">
        <v>1.2</v>
      </c>
      <c r="L131" s="279">
        <v>106.18</v>
      </c>
      <c r="M131" s="280">
        <v>19.5</v>
      </c>
      <c r="N131" s="281">
        <v>2071</v>
      </c>
    </row>
    <row r="132" spans="1:14" x14ac:dyDescent="0.25">
      <c r="A132" s="276"/>
      <c r="B132" s="277">
        <v>2</v>
      </c>
      <c r="C132" s="515" t="s">
        <v>501</v>
      </c>
      <c r="D132" s="515"/>
      <c r="E132" s="515"/>
      <c r="F132" s="278"/>
      <c r="G132" s="278"/>
      <c r="H132" s="278"/>
      <c r="I132" s="278"/>
      <c r="J132" s="279">
        <v>258.04000000000002</v>
      </c>
      <c r="K132" s="280">
        <v>1.2</v>
      </c>
      <c r="L132" s="279">
        <v>309.64999999999998</v>
      </c>
      <c r="M132" s="282">
        <v>7.87</v>
      </c>
      <c r="N132" s="281">
        <v>2437</v>
      </c>
    </row>
    <row r="133" spans="1:14" ht="15" customHeight="1" x14ac:dyDescent="0.25">
      <c r="A133" s="276"/>
      <c r="B133" s="277">
        <v>3</v>
      </c>
      <c r="C133" s="515" t="s">
        <v>502</v>
      </c>
      <c r="D133" s="515"/>
      <c r="E133" s="515"/>
      <c r="F133" s="278"/>
      <c r="G133" s="278"/>
      <c r="H133" s="278"/>
      <c r="I133" s="278"/>
      <c r="J133" s="279">
        <v>26.08</v>
      </c>
      <c r="K133" s="280">
        <v>1.2</v>
      </c>
      <c r="L133" s="279">
        <v>31.3</v>
      </c>
      <c r="M133" s="280">
        <v>19.5</v>
      </c>
      <c r="N133" s="281">
        <v>610</v>
      </c>
    </row>
    <row r="134" spans="1:14" x14ac:dyDescent="0.25">
      <c r="A134" s="276"/>
      <c r="B134" s="277">
        <v>4</v>
      </c>
      <c r="C134" s="515" t="s">
        <v>516</v>
      </c>
      <c r="D134" s="515"/>
      <c r="E134" s="515"/>
      <c r="F134" s="278"/>
      <c r="G134" s="278"/>
      <c r="H134" s="278"/>
      <c r="I134" s="278"/>
      <c r="J134" s="279">
        <v>41.15</v>
      </c>
      <c r="K134" s="278"/>
      <c r="L134" s="279">
        <v>41.15</v>
      </c>
      <c r="M134" s="282">
        <v>5.47</v>
      </c>
      <c r="N134" s="281">
        <v>225</v>
      </c>
    </row>
    <row r="135" spans="1:14" ht="15" customHeight="1" x14ac:dyDescent="0.25">
      <c r="A135" s="276"/>
      <c r="B135" s="275"/>
      <c r="C135" s="515" t="s">
        <v>503</v>
      </c>
      <c r="D135" s="515"/>
      <c r="E135" s="515"/>
      <c r="F135" s="278" t="s">
        <v>504</v>
      </c>
      <c r="G135" s="280">
        <v>7.9</v>
      </c>
      <c r="H135" s="280">
        <v>1.2</v>
      </c>
      <c r="I135" s="282">
        <v>9.48</v>
      </c>
      <c r="J135" s="279"/>
      <c r="K135" s="278"/>
      <c r="L135" s="279"/>
      <c r="M135" s="278"/>
      <c r="N135" s="281"/>
    </row>
    <row r="136" spans="1:14" x14ac:dyDescent="0.25">
      <c r="A136" s="276"/>
      <c r="B136" s="275"/>
      <c r="C136" s="515" t="s">
        <v>505</v>
      </c>
      <c r="D136" s="515"/>
      <c r="E136" s="515"/>
      <c r="F136" s="278" t="s">
        <v>504</v>
      </c>
      <c r="G136" s="282">
        <v>1.86</v>
      </c>
      <c r="H136" s="280">
        <v>1.2</v>
      </c>
      <c r="I136" s="283">
        <v>2.2320000000000002</v>
      </c>
      <c r="J136" s="279"/>
      <c r="K136" s="278"/>
      <c r="L136" s="279"/>
      <c r="M136" s="278"/>
      <c r="N136" s="281"/>
    </row>
    <row r="137" spans="1:14" ht="15" customHeight="1" x14ac:dyDescent="0.25">
      <c r="A137" s="276"/>
      <c r="B137" s="275"/>
      <c r="C137" s="517" t="s">
        <v>506</v>
      </c>
      <c r="D137" s="517"/>
      <c r="E137" s="517"/>
      <c r="F137" s="284"/>
      <c r="G137" s="284"/>
      <c r="H137" s="284"/>
      <c r="I137" s="284"/>
      <c r="J137" s="285">
        <v>387.67</v>
      </c>
      <c r="K137" s="284"/>
      <c r="L137" s="285">
        <v>456.98</v>
      </c>
      <c r="M137" s="284"/>
      <c r="N137" s="286"/>
    </row>
    <row r="138" spans="1:14" ht="15" customHeight="1" x14ac:dyDescent="0.25">
      <c r="A138" s="276"/>
      <c r="B138" s="275"/>
      <c r="C138" s="515" t="s">
        <v>507</v>
      </c>
      <c r="D138" s="515"/>
      <c r="E138" s="515"/>
      <c r="F138" s="278"/>
      <c r="G138" s="278"/>
      <c r="H138" s="278"/>
      <c r="I138" s="278"/>
      <c r="J138" s="279"/>
      <c r="K138" s="278"/>
      <c r="L138" s="279">
        <v>137.47999999999999</v>
      </c>
      <c r="M138" s="278"/>
      <c r="N138" s="281">
        <v>2681</v>
      </c>
    </row>
    <row r="139" spans="1:14" ht="15" customHeight="1" x14ac:dyDescent="0.25">
      <c r="A139" s="276"/>
      <c r="B139" s="275" t="s">
        <v>508</v>
      </c>
      <c r="C139" s="515" t="s">
        <v>509</v>
      </c>
      <c r="D139" s="515"/>
      <c r="E139" s="515"/>
      <c r="F139" s="278" t="s">
        <v>510</v>
      </c>
      <c r="G139" s="287">
        <v>103</v>
      </c>
      <c r="H139" s="278"/>
      <c r="I139" s="287">
        <v>103</v>
      </c>
      <c r="J139" s="279"/>
      <c r="K139" s="278"/>
      <c r="L139" s="279">
        <v>141.6</v>
      </c>
      <c r="M139" s="278"/>
      <c r="N139" s="281">
        <v>2761</v>
      </c>
    </row>
    <row r="140" spans="1:14" ht="15" customHeight="1" x14ac:dyDescent="0.25">
      <c r="A140" s="276"/>
      <c r="B140" s="275" t="s">
        <v>511</v>
      </c>
      <c r="C140" s="515" t="s">
        <v>512</v>
      </c>
      <c r="D140" s="515"/>
      <c r="E140" s="515"/>
      <c r="F140" s="278" t="s">
        <v>510</v>
      </c>
      <c r="G140" s="287">
        <v>60</v>
      </c>
      <c r="H140" s="278"/>
      <c r="I140" s="287">
        <v>60</v>
      </c>
      <c r="J140" s="279"/>
      <c r="K140" s="278"/>
      <c r="L140" s="279">
        <v>82.49</v>
      </c>
      <c r="M140" s="278"/>
      <c r="N140" s="281">
        <v>1609</v>
      </c>
    </row>
    <row r="141" spans="1:14" x14ac:dyDescent="0.25">
      <c r="A141" s="231"/>
      <c r="B141" s="246"/>
      <c r="C141" s="514" t="s">
        <v>513</v>
      </c>
      <c r="D141" s="514"/>
      <c r="E141" s="514"/>
      <c r="F141" s="228"/>
      <c r="G141" s="228"/>
      <c r="H141" s="228"/>
      <c r="I141" s="228"/>
      <c r="J141" s="229"/>
      <c r="K141" s="228"/>
      <c r="L141" s="229">
        <v>681.07</v>
      </c>
      <c r="M141" s="284"/>
      <c r="N141" s="230">
        <v>9103</v>
      </c>
    </row>
    <row r="142" spans="1:14" ht="56.25" x14ac:dyDescent="0.25">
      <c r="A142" s="272">
        <v>9</v>
      </c>
      <c r="B142" s="247" t="s">
        <v>650</v>
      </c>
      <c r="C142" s="514" t="s">
        <v>645</v>
      </c>
      <c r="D142" s="514"/>
      <c r="E142" s="514"/>
      <c r="F142" s="228" t="s">
        <v>646</v>
      </c>
      <c r="G142" s="228"/>
      <c r="H142" s="228"/>
      <c r="I142" s="292">
        <v>0.01</v>
      </c>
      <c r="J142" s="229"/>
      <c r="K142" s="228"/>
      <c r="L142" s="229"/>
      <c r="M142" s="228"/>
      <c r="N142" s="230"/>
    </row>
    <row r="143" spans="1:14" x14ac:dyDescent="0.25">
      <c r="A143" s="289"/>
      <c r="B143" s="290"/>
      <c r="C143" s="515" t="s">
        <v>651</v>
      </c>
      <c r="D143" s="515"/>
      <c r="E143" s="515"/>
      <c r="F143" s="515"/>
      <c r="G143" s="515"/>
      <c r="H143" s="515"/>
      <c r="I143" s="515"/>
      <c r="J143" s="515"/>
      <c r="K143" s="515"/>
      <c r="L143" s="515"/>
      <c r="M143" s="515"/>
      <c r="N143" s="516"/>
    </row>
    <row r="144" spans="1:14" ht="15" customHeight="1" x14ac:dyDescent="0.25">
      <c r="A144" s="274"/>
      <c r="B144" s="275" t="s">
        <v>610</v>
      </c>
      <c r="C144" s="515" t="s">
        <v>643</v>
      </c>
      <c r="D144" s="515"/>
      <c r="E144" s="515"/>
      <c r="F144" s="515"/>
      <c r="G144" s="515"/>
      <c r="H144" s="515"/>
      <c r="I144" s="515"/>
      <c r="J144" s="515"/>
      <c r="K144" s="515"/>
      <c r="L144" s="515"/>
      <c r="M144" s="515"/>
      <c r="N144" s="516"/>
    </row>
    <row r="145" spans="1:14" x14ac:dyDescent="0.25">
      <c r="A145" s="276"/>
      <c r="B145" s="277">
        <v>1</v>
      </c>
      <c r="C145" s="515" t="s">
        <v>500</v>
      </c>
      <c r="D145" s="515"/>
      <c r="E145" s="515"/>
      <c r="F145" s="278"/>
      <c r="G145" s="278"/>
      <c r="H145" s="278"/>
      <c r="I145" s="278"/>
      <c r="J145" s="279">
        <v>688.48</v>
      </c>
      <c r="K145" s="280">
        <v>1.2</v>
      </c>
      <c r="L145" s="279">
        <v>8.26</v>
      </c>
      <c r="M145" s="280">
        <v>19.5</v>
      </c>
      <c r="N145" s="281">
        <v>161</v>
      </c>
    </row>
    <row r="146" spans="1:14" ht="15" customHeight="1" x14ac:dyDescent="0.25">
      <c r="A146" s="276"/>
      <c r="B146" s="277">
        <v>2</v>
      </c>
      <c r="C146" s="515" t="s">
        <v>501</v>
      </c>
      <c r="D146" s="515"/>
      <c r="E146" s="515"/>
      <c r="F146" s="278"/>
      <c r="G146" s="278"/>
      <c r="H146" s="278"/>
      <c r="I146" s="278"/>
      <c r="J146" s="279">
        <v>2291.0300000000002</v>
      </c>
      <c r="K146" s="280">
        <v>1.2</v>
      </c>
      <c r="L146" s="279">
        <v>27.49</v>
      </c>
      <c r="M146" s="282">
        <v>7.87</v>
      </c>
      <c r="N146" s="281">
        <v>216</v>
      </c>
    </row>
    <row r="147" spans="1:14" x14ac:dyDescent="0.25">
      <c r="A147" s="276"/>
      <c r="B147" s="277">
        <v>3</v>
      </c>
      <c r="C147" s="515" t="s">
        <v>502</v>
      </c>
      <c r="D147" s="515"/>
      <c r="E147" s="515"/>
      <c r="F147" s="278"/>
      <c r="G147" s="278"/>
      <c r="H147" s="278"/>
      <c r="I147" s="278"/>
      <c r="J147" s="279">
        <v>303.7</v>
      </c>
      <c r="K147" s="280">
        <v>1.2</v>
      </c>
      <c r="L147" s="279">
        <v>3.64</v>
      </c>
      <c r="M147" s="280">
        <v>19.5</v>
      </c>
      <c r="N147" s="281">
        <v>71</v>
      </c>
    </row>
    <row r="148" spans="1:14" ht="15" customHeight="1" x14ac:dyDescent="0.25">
      <c r="A148" s="276"/>
      <c r="B148" s="277">
        <v>4</v>
      </c>
      <c r="C148" s="515" t="s">
        <v>516</v>
      </c>
      <c r="D148" s="515"/>
      <c r="E148" s="515"/>
      <c r="F148" s="278"/>
      <c r="G148" s="278"/>
      <c r="H148" s="278"/>
      <c r="I148" s="278"/>
      <c r="J148" s="279">
        <v>345.04</v>
      </c>
      <c r="K148" s="278"/>
      <c r="L148" s="279">
        <v>0.04</v>
      </c>
      <c r="M148" s="282">
        <v>5.47</v>
      </c>
      <c r="N148" s="281"/>
    </row>
    <row r="149" spans="1:14" x14ac:dyDescent="0.25">
      <c r="A149" s="276"/>
      <c r="B149" s="275"/>
      <c r="C149" s="515" t="s">
        <v>503</v>
      </c>
      <c r="D149" s="515"/>
      <c r="E149" s="515"/>
      <c r="F149" s="278" t="s">
        <v>504</v>
      </c>
      <c r="G149" s="282">
        <v>57.23</v>
      </c>
      <c r="H149" s="280">
        <v>1.2</v>
      </c>
      <c r="I149" s="291">
        <v>0.68676000000000004</v>
      </c>
      <c r="J149" s="279"/>
      <c r="K149" s="278"/>
      <c r="L149" s="279"/>
      <c r="M149" s="278"/>
      <c r="N149" s="281"/>
    </row>
    <row r="150" spans="1:14" ht="15" customHeight="1" x14ac:dyDescent="0.25">
      <c r="A150" s="276"/>
      <c r="B150" s="275"/>
      <c r="C150" s="515" t="s">
        <v>505</v>
      </c>
      <c r="D150" s="515"/>
      <c r="E150" s="515"/>
      <c r="F150" s="278" t="s">
        <v>504</v>
      </c>
      <c r="G150" s="282">
        <v>22.38</v>
      </c>
      <c r="H150" s="280">
        <v>1.2</v>
      </c>
      <c r="I150" s="291">
        <v>0.26856000000000002</v>
      </c>
      <c r="J150" s="279"/>
      <c r="K150" s="278"/>
      <c r="L150" s="279"/>
      <c r="M150" s="278"/>
      <c r="N150" s="281"/>
    </row>
    <row r="151" spans="1:14" ht="15" customHeight="1" x14ac:dyDescent="0.25">
      <c r="A151" s="276"/>
      <c r="B151" s="275"/>
      <c r="C151" s="517" t="s">
        <v>506</v>
      </c>
      <c r="D151" s="517"/>
      <c r="E151" s="517"/>
      <c r="F151" s="284"/>
      <c r="G151" s="284"/>
      <c r="H151" s="284"/>
      <c r="I151" s="284"/>
      <c r="J151" s="285">
        <v>2983.64</v>
      </c>
      <c r="K151" s="284"/>
      <c r="L151" s="285">
        <v>35.79</v>
      </c>
      <c r="M151" s="284"/>
      <c r="N151" s="286"/>
    </row>
    <row r="152" spans="1:14" ht="15" customHeight="1" x14ac:dyDescent="0.25">
      <c r="A152" s="276"/>
      <c r="B152" s="275"/>
      <c r="C152" s="515" t="s">
        <v>507</v>
      </c>
      <c r="D152" s="515"/>
      <c r="E152" s="515"/>
      <c r="F152" s="278"/>
      <c r="G152" s="278"/>
      <c r="H152" s="278"/>
      <c r="I152" s="278"/>
      <c r="J152" s="279"/>
      <c r="K152" s="278"/>
      <c r="L152" s="279">
        <v>11.9</v>
      </c>
      <c r="M152" s="278"/>
      <c r="N152" s="281">
        <v>232</v>
      </c>
    </row>
    <row r="153" spans="1:14" ht="15" customHeight="1" x14ac:dyDescent="0.25">
      <c r="A153" s="276"/>
      <c r="B153" s="275" t="s">
        <v>508</v>
      </c>
      <c r="C153" s="515" t="s">
        <v>509</v>
      </c>
      <c r="D153" s="515"/>
      <c r="E153" s="515"/>
      <c r="F153" s="278" t="s">
        <v>510</v>
      </c>
      <c r="G153" s="287">
        <v>103</v>
      </c>
      <c r="H153" s="278"/>
      <c r="I153" s="287">
        <v>103</v>
      </c>
      <c r="J153" s="279"/>
      <c r="K153" s="278"/>
      <c r="L153" s="279">
        <v>12.26</v>
      </c>
      <c r="M153" s="278"/>
      <c r="N153" s="281">
        <v>239</v>
      </c>
    </row>
    <row r="154" spans="1:14" ht="15" customHeight="1" x14ac:dyDescent="0.25">
      <c r="A154" s="276"/>
      <c r="B154" s="275" t="s">
        <v>511</v>
      </c>
      <c r="C154" s="515" t="s">
        <v>512</v>
      </c>
      <c r="D154" s="515"/>
      <c r="E154" s="515"/>
      <c r="F154" s="278" t="s">
        <v>510</v>
      </c>
      <c r="G154" s="287">
        <v>60</v>
      </c>
      <c r="H154" s="278"/>
      <c r="I154" s="287">
        <v>60</v>
      </c>
      <c r="J154" s="279"/>
      <c r="K154" s="278"/>
      <c r="L154" s="279">
        <v>7.14</v>
      </c>
      <c r="M154" s="278"/>
      <c r="N154" s="281">
        <v>139</v>
      </c>
    </row>
    <row r="155" spans="1:14" ht="15" customHeight="1" x14ac:dyDescent="0.25">
      <c r="A155" s="231"/>
      <c r="B155" s="246"/>
      <c r="C155" s="514" t="s">
        <v>513</v>
      </c>
      <c r="D155" s="514"/>
      <c r="E155" s="514"/>
      <c r="F155" s="228"/>
      <c r="G155" s="228"/>
      <c r="H155" s="228"/>
      <c r="I155" s="228"/>
      <c r="J155" s="229"/>
      <c r="K155" s="228"/>
      <c r="L155" s="229">
        <v>55.19</v>
      </c>
      <c r="M155" s="284"/>
      <c r="N155" s="230">
        <v>755</v>
      </c>
    </row>
    <row r="156" spans="1:14" ht="15" customHeight="1" x14ac:dyDescent="0.25">
      <c r="A156" s="272">
        <v>10</v>
      </c>
      <c r="B156" s="247" t="s">
        <v>652</v>
      </c>
      <c r="C156" s="514" t="s">
        <v>653</v>
      </c>
      <c r="D156" s="514"/>
      <c r="E156" s="514"/>
      <c r="F156" s="228" t="s">
        <v>654</v>
      </c>
      <c r="G156" s="228"/>
      <c r="H156" s="228"/>
      <c r="I156" s="273">
        <v>2</v>
      </c>
      <c r="J156" s="229"/>
      <c r="K156" s="228"/>
      <c r="L156" s="229"/>
      <c r="M156" s="228"/>
      <c r="N156" s="230"/>
    </row>
    <row r="157" spans="1:14" ht="15" customHeight="1" x14ac:dyDescent="0.25">
      <c r="A157" s="274"/>
      <c r="B157" s="275" t="s">
        <v>610</v>
      </c>
      <c r="C157" s="515" t="s">
        <v>643</v>
      </c>
      <c r="D157" s="515"/>
      <c r="E157" s="515"/>
      <c r="F157" s="515"/>
      <c r="G157" s="515"/>
      <c r="H157" s="515"/>
      <c r="I157" s="515"/>
      <c r="J157" s="515"/>
      <c r="K157" s="515"/>
      <c r="L157" s="515"/>
      <c r="M157" s="515"/>
      <c r="N157" s="516"/>
    </row>
    <row r="158" spans="1:14" ht="15" customHeight="1" x14ac:dyDescent="0.25">
      <c r="A158" s="276"/>
      <c r="B158" s="277">
        <v>1</v>
      </c>
      <c r="C158" s="515" t="s">
        <v>500</v>
      </c>
      <c r="D158" s="515"/>
      <c r="E158" s="515"/>
      <c r="F158" s="278"/>
      <c r="G158" s="278"/>
      <c r="H158" s="278"/>
      <c r="I158" s="278"/>
      <c r="J158" s="279">
        <v>7.27</v>
      </c>
      <c r="K158" s="280">
        <v>1.2</v>
      </c>
      <c r="L158" s="279">
        <v>17.45</v>
      </c>
      <c r="M158" s="280">
        <v>19.5</v>
      </c>
      <c r="N158" s="281">
        <v>340</v>
      </c>
    </row>
    <row r="159" spans="1:14" ht="15" customHeight="1" x14ac:dyDescent="0.25">
      <c r="A159" s="276"/>
      <c r="B159" s="277">
        <v>2</v>
      </c>
      <c r="C159" s="515" t="s">
        <v>501</v>
      </c>
      <c r="D159" s="515"/>
      <c r="E159" s="515"/>
      <c r="F159" s="278"/>
      <c r="G159" s="278"/>
      <c r="H159" s="278"/>
      <c r="I159" s="278"/>
      <c r="J159" s="279">
        <v>2.62</v>
      </c>
      <c r="K159" s="280">
        <v>1.2</v>
      </c>
      <c r="L159" s="279">
        <v>6.29</v>
      </c>
      <c r="M159" s="282">
        <v>7.87</v>
      </c>
      <c r="N159" s="281">
        <v>50</v>
      </c>
    </row>
    <row r="160" spans="1:14" ht="15" customHeight="1" x14ac:dyDescent="0.25">
      <c r="A160" s="276"/>
      <c r="B160" s="277">
        <v>4</v>
      </c>
      <c r="C160" s="515" t="s">
        <v>516</v>
      </c>
      <c r="D160" s="515"/>
      <c r="E160" s="515"/>
      <c r="F160" s="278"/>
      <c r="G160" s="278"/>
      <c r="H160" s="278"/>
      <c r="I160" s="278"/>
      <c r="J160" s="279">
        <v>36.69</v>
      </c>
      <c r="K160" s="278"/>
      <c r="L160" s="279">
        <v>0.72</v>
      </c>
      <c r="M160" s="282">
        <v>5.47</v>
      </c>
      <c r="N160" s="281">
        <v>4</v>
      </c>
    </row>
    <row r="161" spans="1:14" ht="15" customHeight="1" x14ac:dyDescent="0.25">
      <c r="A161" s="276"/>
      <c r="B161" s="275"/>
      <c r="C161" s="515" t="s">
        <v>503</v>
      </c>
      <c r="D161" s="515"/>
      <c r="E161" s="515"/>
      <c r="F161" s="278" t="s">
        <v>504</v>
      </c>
      <c r="G161" s="282">
        <v>0.68</v>
      </c>
      <c r="H161" s="280">
        <v>1.2</v>
      </c>
      <c r="I161" s="283">
        <v>1.6319999999999999</v>
      </c>
      <c r="J161" s="279"/>
      <c r="K161" s="278"/>
      <c r="L161" s="279"/>
      <c r="M161" s="278"/>
      <c r="N161" s="281"/>
    </row>
    <row r="162" spans="1:14" ht="15" customHeight="1" x14ac:dyDescent="0.25">
      <c r="A162" s="276"/>
      <c r="B162" s="275"/>
      <c r="C162" s="517" t="s">
        <v>506</v>
      </c>
      <c r="D162" s="517"/>
      <c r="E162" s="517"/>
      <c r="F162" s="284"/>
      <c r="G162" s="284"/>
      <c r="H162" s="284"/>
      <c r="I162" s="284"/>
      <c r="J162" s="285">
        <v>10.25</v>
      </c>
      <c r="K162" s="284"/>
      <c r="L162" s="285">
        <v>24.46</v>
      </c>
      <c r="M162" s="284"/>
      <c r="N162" s="286"/>
    </row>
    <row r="163" spans="1:14" ht="15" customHeight="1" x14ac:dyDescent="0.25">
      <c r="A163" s="276"/>
      <c r="B163" s="275"/>
      <c r="C163" s="515" t="s">
        <v>507</v>
      </c>
      <c r="D163" s="515"/>
      <c r="E163" s="515"/>
      <c r="F163" s="278"/>
      <c r="G163" s="278"/>
      <c r="H163" s="278"/>
      <c r="I163" s="278"/>
      <c r="J163" s="279"/>
      <c r="K163" s="278"/>
      <c r="L163" s="279">
        <v>17.45</v>
      </c>
      <c r="M163" s="278"/>
      <c r="N163" s="281">
        <v>340</v>
      </c>
    </row>
    <row r="164" spans="1:14" ht="15" customHeight="1" x14ac:dyDescent="0.25">
      <c r="A164" s="276"/>
      <c r="B164" s="275" t="s">
        <v>508</v>
      </c>
      <c r="C164" s="515" t="s">
        <v>509</v>
      </c>
      <c r="D164" s="515"/>
      <c r="E164" s="515"/>
      <c r="F164" s="278" t="s">
        <v>510</v>
      </c>
      <c r="G164" s="287">
        <v>103</v>
      </c>
      <c r="H164" s="278"/>
      <c r="I164" s="287">
        <v>103</v>
      </c>
      <c r="J164" s="279"/>
      <c r="K164" s="278"/>
      <c r="L164" s="279">
        <v>17.97</v>
      </c>
      <c r="M164" s="278"/>
      <c r="N164" s="281">
        <v>350</v>
      </c>
    </row>
    <row r="165" spans="1:14" ht="15" customHeight="1" x14ac:dyDescent="0.25">
      <c r="A165" s="276"/>
      <c r="B165" s="275" t="s">
        <v>511</v>
      </c>
      <c r="C165" s="515" t="s">
        <v>512</v>
      </c>
      <c r="D165" s="515"/>
      <c r="E165" s="515"/>
      <c r="F165" s="278" t="s">
        <v>510</v>
      </c>
      <c r="G165" s="287">
        <v>60</v>
      </c>
      <c r="H165" s="278"/>
      <c r="I165" s="287">
        <v>60</v>
      </c>
      <c r="J165" s="279"/>
      <c r="K165" s="278"/>
      <c r="L165" s="279">
        <v>10.47</v>
      </c>
      <c r="M165" s="278"/>
      <c r="N165" s="281">
        <v>204</v>
      </c>
    </row>
    <row r="166" spans="1:14" ht="15" customHeight="1" x14ac:dyDescent="0.25">
      <c r="A166" s="231"/>
      <c r="B166" s="246"/>
      <c r="C166" s="514" t="s">
        <v>513</v>
      </c>
      <c r="D166" s="514"/>
      <c r="E166" s="514"/>
      <c r="F166" s="228"/>
      <c r="G166" s="228"/>
      <c r="H166" s="228"/>
      <c r="I166" s="228"/>
      <c r="J166" s="229"/>
      <c r="K166" s="228"/>
      <c r="L166" s="229">
        <v>52.9</v>
      </c>
      <c r="M166" s="284"/>
      <c r="N166" s="230">
        <v>948</v>
      </c>
    </row>
    <row r="167" spans="1:14" ht="15" customHeight="1" x14ac:dyDescent="0.25">
      <c r="A167" s="272">
        <v>11</v>
      </c>
      <c r="B167" s="247" t="s">
        <v>655</v>
      </c>
      <c r="C167" s="514" t="s">
        <v>656</v>
      </c>
      <c r="D167" s="514"/>
      <c r="E167" s="514"/>
      <c r="F167" s="228" t="s">
        <v>543</v>
      </c>
      <c r="G167" s="228"/>
      <c r="H167" s="228"/>
      <c r="I167" s="292">
        <v>0.01</v>
      </c>
      <c r="J167" s="229">
        <v>11453.12</v>
      </c>
      <c r="K167" s="228"/>
      <c r="L167" s="229">
        <v>114.53</v>
      </c>
      <c r="M167" s="292">
        <v>5.47</v>
      </c>
      <c r="N167" s="230">
        <v>626</v>
      </c>
    </row>
    <row r="168" spans="1:14" ht="15" customHeight="1" x14ac:dyDescent="0.25">
      <c r="A168" s="231"/>
      <c r="B168" s="246"/>
      <c r="C168" s="256" t="s">
        <v>544</v>
      </c>
      <c r="D168" s="293"/>
      <c r="E168" s="293"/>
      <c r="F168" s="232"/>
      <c r="G168" s="232"/>
      <c r="H168" s="232"/>
      <c r="I168" s="232"/>
      <c r="J168" s="233"/>
      <c r="K168" s="232"/>
      <c r="L168" s="233"/>
      <c r="M168" s="234"/>
      <c r="N168" s="235"/>
    </row>
    <row r="169" spans="1:14" ht="15" customHeight="1" x14ac:dyDescent="0.25">
      <c r="A169" s="289"/>
      <c r="B169" s="290"/>
      <c r="C169" s="515" t="s">
        <v>657</v>
      </c>
      <c r="D169" s="515"/>
      <c r="E169" s="515"/>
      <c r="F169" s="515"/>
      <c r="G169" s="515"/>
      <c r="H169" s="515"/>
      <c r="I169" s="515"/>
      <c r="J169" s="515"/>
      <c r="K169" s="515"/>
      <c r="L169" s="515"/>
      <c r="M169" s="515"/>
      <c r="N169" s="516"/>
    </row>
    <row r="170" spans="1:14" ht="15" customHeight="1" x14ac:dyDescent="0.25">
      <c r="A170" s="272">
        <v>12</v>
      </c>
      <c r="B170" s="247" t="s">
        <v>530</v>
      </c>
      <c r="C170" s="514" t="s">
        <v>531</v>
      </c>
      <c r="D170" s="514"/>
      <c r="E170" s="514"/>
      <c r="F170" s="228" t="s">
        <v>532</v>
      </c>
      <c r="G170" s="228"/>
      <c r="H170" s="228"/>
      <c r="I170" s="292">
        <v>11.25</v>
      </c>
      <c r="J170" s="229"/>
      <c r="K170" s="228"/>
      <c r="L170" s="229"/>
      <c r="M170" s="228"/>
      <c r="N170" s="230"/>
    </row>
    <row r="171" spans="1:14" ht="15" customHeight="1" x14ac:dyDescent="0.25">
      <c r="A171" s="289"/>
      <c r="B171" s="290"/>
      <c r="C171" s="515" t="s">
        <v>658</v>
      </c>
      <c r="D171" s="515"/>
      <c r="E171" s="515"/>
      <c r="F171" s="515"/>
      <c r="G171" s="515"/>
      <c r="H171" s="515"/>
      <c r="I171" s="515"/>
      <c r="J171" s="515"/>
      <c r="K171" s="515"/>
      <c r="L171" s="515"/>
      <c r="M171" s="515"/>
      <c r="N171" s="516"/>
    </row>
    <row r="172" spans="1:14" ht="22.5" customHeight="1" x14ac:dyDescent="0.25">
      <c r="A172" s="276"/>
      <c r="B172" s="275"/>
      <c r="C172" s="517" t="s">
        <v>506</v>
      </c>
      <c r="D172" s="517"/>
      <c r="E172" s="517"/>
      <c r="F172" s="284"/>
      <c r="G172" s="284"/>
      <c r="H172" s="284"/>
      <c r="I172" s="284"/>
      <c r="J172" s="285">
        <v>12.35</v>
      </c>
      <c r="K172" s="284"/>
      <c r="L172" s="285"/>
      <c r="M172" s="284"/>
      <c r="N172" s="286"/>
    </row>
    <row r="173" spans="1:14" ht="15" customHeight="1" x14ac:dyDescent="0.25">
      <c r="A173" s="276"/>
      <c r="B173" s="275"/>
      <c r="C173" s="515" t="s">
        <v>507</v>
      </c>
      <c r="D173" s="515"/>
      <c r="E173" s="515"/>
      <c r="F173" s="278"/>
      <c r="G173" s="278"/>
      <c r="H173" s="278"/>
      <c r="I173" s="278"/>
      <c r="J173" s="279"/>
      <c r="K173" s="278"/>
      <c r="L173" s="279"/>
      <c r="M173" s="278"/>
      <c r="N173" s="281"/>
    </row>
    <row r="174" spans="1:14" ht="15" customHeight="1" x14ac:dyDescent="0.25">
      <c r="A174" s="276"/>
      <c r="B174" s="275"/>
      <c r="C174" s="515" t="s">
        <v>533</v>
      </c>
      <c r="D174" s="515"/>
      <c r="E174" s="515"/>
      <c r="F174" s="278" t="s">
        <v>510</v>
      </c>
      <c r="G174" s="287">
        <v>0</v>
      </c>
      <c r="H174" s="278"/>
      <c r="I174" s="287">
        <v>0</v>
      </c>
      <c r="J174" s="279"/>
      <c r="K174" s="278"/>
      <c r="L174" s="279"/>
      <c r="M174" s="278"/>
      <c r="N174" s="281"/>
    </row>
    <row r="175" spans="1:14" ht="56.25" customHeight="1" x14ac:dyDescent="0.25">
      <c r="A175" s="276"/>
      <c r="B175" s="275"/>
      <c r="C175" s="515" t="s">
        <v>534</v>
      </c>
      <c r="D175" s="515"/>
      <c r="E175" s="515"/>
      <c r="F175" s="278" t="s">
        <v>510</v>
      </c>
      <c r="G175" s="287">
        <v>0</v>
      </c>
      <c r="H175" s="278"/>
      <c r="I175" s="287">
        <v>0</v>
      </c>
      <c r="J175" s="279"/>
      <c r="K175" s="278"/>
      <c r="L175" s="279"/>
      <c r="M175" s="278"/>
      <c r="N175" s="281"/>
    </row>
    <row r="176" spans="1:14" x14ac:dyDescent="0.25">
      <c r="A176" s="231"/>
      <c r="B176" s="246"/>
      <c r="C176" s="514" t="s">
        <v>513</v>
      </c>
      <c r="D176" s="514"/>
      <c r="E176" s="514"/>
      <c r="F176" s="228"/>
      <c r="G176" s="228"/>
      <c r="H176" s="228"/>
      <c r="I176" s="228"/>
      <c r="J176" s="229"/>
      <c r="K176" s="228"/>
      <c r="L176" s="229">
        <v>0</v>
      </c>
      <c r="M176" s="284"/>
      <c r="N176" s="230">
        <v>0</v>
      </c>
    </row>
    <row r="177" spans="1:14" x14ac:dyDescent="0.25">
      <c r="A177" s="272">
        <v>13</v>
      </c>
      <c r="B177" s="247" t="s">
        <v>535</v>
      </c>
      <c r="C177" s="514" t="s">
        <v>536</v>
      </c>
      <c r="D177" s="514"/>
      <c r="E177" s="514"/>
      <c r="F177" s="228" t="s">
        <v>532</v>
      </c>
      <c r="G177" s="228"/>
      <c r="H177" s="228"/>
      <c r="I177" s="292">
        <v>11.25</v>
      </c>
      <c r="J177" s="229">
        <v>26.12</v>
      </c>
      <c r="K177" s="228"/>
      <c r="L177" s="229">
        <v>293.85000000000002</v>
      </c>
      <c r="M177" s="292">
        <v>5.47</v>
      </c>
      <c r="N177" s="230">
        <v>1607</v>
      </c>
    </row>
    <row r="178" spans="1:14" ht="15" customHeight="1" x14ac:dyDescent="0.25">
      <c r="A178" s="231"/>
      <c r="B178" s="246"/>
      <c r="C178" s="256" t="s">
        <v>537</v>
      </c>
      <c r="D178" s="293"/>
      <c r="E178" s="293"/>
      <c r="F178" s="232"/>
      <c r="G178" s="232"/>
      <c r="H178" s="232"/>
      <c r="I178" s="232"/>
      <c r="J178" s="233"/>
      <c r="K178" s="232"/>
      <c r="L178" s="233"/>
      <c r="M178" s="234"/>
      <c r="N178" s="235"/>
    </row>
    <row r="179" spans="1:14" ht="22.5" customHeight="1" x14ac:dyDescent="0.25">
      <c r="A179" s="289"/>
      <c r="B179" s="290"/>
      <c r="C179" s="515" t="s">
        <v>658</v>
      </c>
      <c r="D179" s="515"/>
      <c r="E179" s="515"/>
      <c r="F179" s="515"/>
      <c r="G179" s="515"/>
      <c r="H179" s="515"/>
      <c r="I179" s="515"/>
      <c r="J179" s="515"/>
      <c r="K179" s="515"/>
      <c r="L179" s="515"/>
      <c r="M179" s="515"/>
      <c r="N179" s="516"/>
    </row>
    <row r="180" spans="1:14" ht="15" customHeight="1" x14ac:dyDescent="0.25">
      <c r="A180" s="272">
        <v>14</v>
      </c>
      <c r="B180" s="247" t="s">
        <v>538</v>
      </c>
      <c r="C180" s="514" t="s">
        <v>539</v>
      </c>
      <c r="D180" s="514"/>
      <c r="E180" s="514"/>
      <c r="F180" s="228" t="s">
        <v>532</v>
      </c>
      <c r="G180" s="228"/>
      <c r="H180" s="228"/>
      <c r="I180" s="292">
        <v>11.25</v>
      </c>
      <c r="J180" s="229"/>
      <c r="K180" s="228"/>
      <c r="L180" s="229"/>
      <c r="M180" s="228"/>
      <c r="N180" s="230"/>
    </row>
    <row r="181" spans="1:14" ht="15" customHeight="1" x14ac:dyDescent="0.25">
      <c r="A181" s="289"/>
      <c r="B181" s="290"/>
      <c r="C181" s="515" t="s">
        <v>658</v>
      </c>
      <c r="D181" s="515"/>
      <c r="E181" s="515"/>
      <c r="F181" s="515"/>
      <c r="G181" s="515"/>
      <c r="H181" s="515"/>
      <c r="I181" s="515"/>
      <c r="J181" s="515"/>
      <c r="K181" s="515"/>
      <c r="L181" s="515"/>
      <c r="M181" s="515"/>
      <c r="N181" s="516"/>
    </row>
    <row r="182" spans="1:14" ht="56.25" customHeight="1" x14ac:dyDescent="0.25">
      <c r="A182" s="276"/>
      <c r="B182" s="275"/>
      <c r="C182" s="517" t="s">
        <v>506</v>
      </c>
      <c r="D182" s="517"/>
      <c r="E182" s="517"/>
      <c r="F182" s="284"/>
      <c r="G182" s="284"/>
      <c r="H182" s="284"/>
      <c r="I182" s="284"/>
      <c r="J182" s="285">
        <v>12.35</v>
      </c>
      <c r="K182" s="284"/>
      <c r="L182" s="285"/>
      <c r="M182" s="284"/>
      <c r="N182" s="286"/>
    </row>
    <row r="183" spans="1:14" x14ac:dyDescent="0.25">
      <c r="A183" s="276"/>
      <c r="B183" s="275"/>
      <c r="C183" s="515" t="s">
        <v>507</v>
      </c>
      <c r="D183" s="515"/>
      <c r="E183" s="515"/>
      <c r="F183" s="278"/>
      <c r="G183" s="278"/>
      <c r="H183" s="278"/>
      <c r="I183" s="278"/>
      <c r="J183" s="279"/>
      <c r="K183" s="278"/>
      <c r="L183" s="279"/>
      <c r="M183" s="278"/>
      <c r="N183" s="281"/>
    </row>
    <row r="184" spans="1:14" x14ac:dyDescent="0.25">
      <c r="A184" s="276"/>
      <c r="B184" s="275"/>
      <c r="C184" s="515" t="s">
        <v>533</v>
      </c>
      <c r="D184" s="515"/>
      <c r="E184" s="515"/>
      <c r="F184" s="278" t="s">
        <v>510</v>
      </c>
      <c r="G184" s="287">
        <v>0</v>
      </c>
      <c r="H184" s="278"/>
      <c r="I184" s="287">
        <v>0</v>
      </c>
      <c r="J184" s="279"/>
      <c r="K184" s="278"/>
      <c r="L184" s="279"/>
      <c r="M184" s="278"/>
      <c r="N184" s="281"/>
    </row>
    <row r="185" spans="1:14" ht="15" customHeight="1" x14ac:dyDescent="0.25">
      <c r="A185" s="276"/>
      <c r="B185" s="275"/>
      <c r="C185" s="515" t="s">
        <v>534</v>
      </c>
      <c r="D185" s="515"/>
      <c r="E185" s="515"/>
      <c r="F185" s="278" t="s">
        <v>510</v>
      </c>
      <c r="G185" s="287">
        <v>0</v>
      </c>
      <c r="H185" s="278"/>
      <c r="I185" s="287">
        <v>0</v>
      </c>
      <c r="J185" s="279"/>
      <c r="K185" s="278"/>
      <c r="L185" s="279"/>
      <c r="M185" s="278"/>
      <c r="N185" s="281"/>
    </row>
    <row r="186" spans="1:14" ht="15" customHeight="1" x14ac:dyDescent="0.25">
      <c r="A186" s="231"/>
      <c r="B186" s="246"/>
      <c r="C186" s="514" t="s">
        <v>513</v>
      </c>
      <c r="D186" s="514"/>
      <c r="E186" s="514"/>
      <c r="F186" s="228"/>
      <c r="G186" s="228"/>
      <c r="H186" s="228"/>
      <c r="I186" s="228"/>
      <c r="J186" s="229"/>
      <c r="K186" s="228"/>
      <c r="L186" s="229">
        <v>0</v>
      </c>
      <c r="M186" s="284"/>
      <c r="N186" s="230">
        <v>0</v>
      </c>
    </row>
    <row r="187" spans="1:14" ht="56.25" customHeight="1" x14ac:dyDescent="0.25">
      <c r="A187" s="272">
        <v>15</v>
      </c>
      <c r="B187" s="247" t="s">
        <v>555</v>
      </c>
      <c r="C187" s="514" t="s">
        <v>556</v>
      </c>
      <c r="D187" s="514"/>
      <c r="E187" s="514"/>
      <c r="F187" s="228" t="s">
        <v>553</v>
      </c>
      <c r="G187" s="228"/>
      <c r="H187" s="228"/>
      <c r="I187" s="292">
        <v>0.12</v>
      </c>
      <c r="J187" s="229"/>
      <c r="K187" s="228"/>
      <c r="L187" s="229"/>
      <c r="M187" s="228"/>
      <c r="N187" s="230"/>
    </row>
    <row r="188" spans="1:14" ht="56.25" customHeight="1" x14ac:dyDescent="0.25">
      <c r="A188" s="289"/>
      <c r="B188" s="290"/>
      <c r="C188" s="515" t="s">
        <v>659</v>
      </c>
      <c r="D188" s="515"/>
      <c r="E188" s="515"/>
      <c r="F188" s="515"/>
      <c r="G188" s="515"/>
      <c r="H188" s="515"/>
      <c r="I188" s="515"/>
      <c r="J188" s="515"/>
      <c r="K188" s="515"/>
      <c r="L188" s="515"/>
      <c r="M188" s="515"/>
      <c r="N188" s="516"/>
    </row>
    <row r="189" spans="1:14" ht="22.5" x14ac:dyDescent="0.25">
      <c r="A189" s="274"/>
      <c r="B189" s="275" t="s">
        <v>610</v>
      </c>
      <c r="C189" s="515" t="s">
        <v>643</v>
      </c>
      <c r="D189" s="515"/>
      <c r="E189" s="515"/>
      <c r="F189" s="515"/>
      <c r="G189" s="515"/>
      <c r="H189" s="515"/>
      <c r="I189" s="515"/>
      <c r="J189" s="515"/>
      <c r="K189" s="515"/>
      <c r="L189" s="515"/>
      <c r="M189" s="515"/>
      <c r="N189" s="516"/>
    </row>
    <row r="190" spans="1:14" x14ac:dyDescent="0.25">
      <c r="A190" s="276"/>
      <c r="B190" s="277">
        <v>1</v>
      </c>
      <c r="C190" s="515" t="s">
        <v>500</v>
      </c>
      <c r="D190" s="515"/>
      <c r="E190" s="515"/>
      <c r="F190" s="278"/>
      <c r="G190" s="278"/>
      <c r="H190" s="278"/>
      <c r="I190" s="278"/>
      <c r="J190" s="279">
        <v>183.86</v>
      </c>
      <c r="K190" s="280">
        <v>1.2</v>
      </c>
      <c r="L190" s="279">
        <v>26.48</v>
      </c>
      <c r="M190" s="280">
        <v>19.5</v>
      </c>
      <c r="N190" s="281">
        <v>516</v>
      </c>
    </row>
    <row r="191" spans="1:14" x14ac:dyDescent="0.25">
      <c r="A191" s="276"/>
      <c r="B191" s="277">
        <v>4</v>
      </c>
      <c r="C191" s="515" t="s">
        <v>516</v>
      </c>
      <c r="D191" s="515"/>
      <c r="E191" s="515"/>
      <c r="F191" s="278"/>
      <c r="G191" s="278"/>
      <c r="H191" s="278"/>
      <c r="I191" s="278"/>
      <c r="J191" s="279">
        <v>3.68</v>
      </c>
      <c r="K191" s="278"/>
      <c r="L191" s="279">
        <v>0.44</v>
      </c>
      <c r="M191" s="282">
        <v>5.47</v>
      </c>
      <c r="N191" s="281">
        <v>2</v>
      </c>
    </row>
    <row r="192" spans="1:14" ht="15" customHeight="1" x14ac:dyDescent="0.25">
      <c r="A192" s="276"/>
      <c r="B192" s="275"/>
      <c r="C192" s="515" t="s">
        <v>503</v>
      </c>
      <c r="D192" s="515"/>
      <c r="E192" s="515"/>
      <c r="F192" s="278" t="s">
        <v>504</v>
      </c>
      <c r="G192" s="282">
        <v>15.12</v>
      </c>
      <c r="H192" s="280">
        <v>1.2</v>
      </c>
      <c r="I192" s="291">
        <v>2.1772800000000001</v>
      </c>
      <c r="J192" s="279"/>
      <c r="K192" s="278"/>
      <c r="L192" s="279"/>
      <c r="M192" s="278"/>
      <c r="N192" s="281"/>
    </row>
    <row r="193" spans="1:14" ht="15" customHeight="1" x14ac:dyDescent="0.25">
      <c r="A193" s="276"/>
      <c r="B193" s="275"/>
      <c r="C193" s="517" t="s">
        <v>506</v>
      </c>
      <c r="D193" s="517"/>
      <c r="E193" s="517"/>
      <c r="F193" s="284"/>
      <c r="G193" s="284"/>
      <c r="H193" s="284"/>
      <c r="I193" s="284"/>
      <c r="J193" s="285">
        <v>187.54</v>
      </c>
      <c r="K193" s="284"/>
      <c r="L193" s="285">
        <v>26.92</v>
      </c>
      <c r="M193" s="284"/>
      <c r="N193" s="286"/>
    </row>
    <row r="194" spans="1:14" ht="15" customHeight="1" x14ac:dyDescent="0.25">
      <c r="A194" s="276"/>
      <c r="B194" s="275"/>
      <c r="C194" s="515" t="s">
        <v>507</v>
      </c>
      <c r="D194" s="515"/>
      <c r="E194" s="515"/>
      <c r="F194" s="278"/>
      <c r="G194" s="278"/>
      <c r="H194" s="278"/>
      <c r="I194" s="278"/>
      <c r="J194" s="279"/>
      <c r="K194" s="278"/>
      <c r="L194" s="279">
        <v>26.48</v>
      </c>
      <c r="M194" s="278"/>
      <c r="N194" s="281">
        <v>516</v>
      </c>
    </row>
    <row r="195" spans="1:14" ht="56.25" customHeight="1" x14ac:dyDescent="0.25">
      <c r="A195" s="276"/>
      <c r="B195" s="275" t="s">
        <v>557</v>
      </c>
      <c r="C195" s="515" t="s">
        <v>558</v>
      </c>
      <c r="D195" s="515"/>
      <c r="E195" s="515"/>
      <c r="F195" s="278" t="s">
        <v>510</v>
      </c>
      <c r="G195" s="287">
        <v>97</v>
      </c>
      <c r="H195" s="278"/>
      <c r="I195" s="287">
        <v>97</v>
      </c>
      <c r="J195" s="279"/>
      <c r="K195" s="278"/>
      <c r="L195" s="279">
        <v>25.69</v>
      </c>
      <c r="M195" s="278"/>
      <c r="N195" s="281">
        <v>501</v>
      </c>
    </row>
    <row r="196" spans="1:14" ht="33.75" x14ac:dyDescent="0.25">
      <c r="A196" s="276"/>
      <c r="B196" s="275" t="s">
        <v>559</v>
      </c>
      <c r="C196" s="515" t="s">
        <v>560</v>
      </c>
      <c r="D196" s="515"/>
      <c r="E196" s="515"/>
      <c r="F196" s="278" t="s">
        <v>510</v>
      </c>
      <c r="G196" s="287">
        <v>51</v>
      </c>
      <c r="H196" s="278"/>
      <c r="I196" s="287">
        <v>51</v>
      </c>
      <c r="J196" s="279"/>
      <c r="K196" s="278"/>
      <c r="L196" s="279">
        <v>13.5</v>
      </c>
      <c r="M196" s="278"/>
      <c r="N196" s="281">
        <v>263</v>
      </c>
    </row>
    <row r="197" spans="1:14" ht="15" customHeight="1" x14ac:dyDescent="0.25">
      <c r="A197" s="231"/>
      <c r="B197" s="246"/>
      <c r="C197" s="514" t="s">
        <v>513</v>
      </c>
      <c r="D197" s="514"/>
      <c r="E197" s="514"/>
      <c r="F197" s="228"/>
      <c r="G197" s="228"/>
      <c r="H197" s="228"/>
      <c r="I197" s="228"/>
      <c r="J197" s="229"/>
      <c r="K197" s="228"/>
      <c r="L197" s="229">
        <v>66.11</v>
      </c>
      <c r="M197" s="284"/>
      <c r="N197" s="230">
        <v>1282</v>
      </c>
    </row>
    <row r="198" spans="1:14" ht="15" customHeight="1" x14ac:dyDescent="0.25">
      <c r="A198" s="272">
        <v>16</v>
      </c>
      <c r="B198" s="247" t="s">
        <v>660</v>
      </c>
      <c r="C198" s="514" t="s">
        <v>661</v>
      </c>
      <c r="D198" s="514"/>
      <c r="E198" s="514"/>
      <c r="F198" s="228" t="s">
        <v>662</v>
      </c>
      <c r="G198" s="228"/>
      <c r="H198" s="228"/>
      <c r="I198" s="273">
        <v>3</v>
      </c>
      <c r="J198" s="229"/>
      <c r="K198" s="228"/>
      <c r="L198" s="229"/>
      <c r="M198" s="228"/>
      <c r="N198" s="230"/>
    </row>
    <row r="199" spans="1:14" ht="22.5" customHeight="1" x14ac:dyDescent="0.25">
      <c r="A199" s="274"/>
      <c r="B199" s="275" t="s">
        <v>610</v>
      </c>
      <c r="C199" s="515" t="s">
        <v>643</v>
      </c>
      <c r="D199" s="515"/>
      <c r="E199" s="515"/>
      <c r="F199" s="515"/>
      <c r="G199" s="515"/>
      <c r="H199" s="515"/>
      <c r="I199" s="515"/>
      <c r="J199" s="515"/>
      <c r="K199" s="515"/>
      <c r="L199" s="515"/>
      <c r="M199" s="515"/>
      <c r="N199" s="516"/>
    </row>
    <row r="200" spans="1:14" ht="15" customHeight="1" x14ac:dyDescent="0.25">
      <c r="A200" s="276"/>
      <c r="B200" s="277">
        <v>1</v>
      </c>
      <c r="C200" s="515" t="s">
        <v>500</v>
      </c>
      <c r="D200" s="515"/>
      <c r="E200" s="515"/>
      <c r="F200" s="278"/>
      <c r="G200" s="278"/>
      <c r="H200" s="278"/>
      <c r="I200" s="278"/>
      <c r="J200" s="279">
        <v>48.05</v>
      </c>
      <c r="K200" s="280">
        <v>1.2</v>
      </c>
      <c r="L200" s="279">
        <v>172.98</v>
      </c>
      <c r="M200" s="280">
        <v>19.5</v>
      </c>
      <c r="N200" s="281">
        <v>3373</v>
      </c>
    </row>
    <row r="201" spans="1:14" ht="56.25" customHeight="1" x14ac:dyDescent="0.25">
      <c r="A201" s="276"/>
      <c r="B201" s="277">
        <v>2</v>
      </c>
      <c r="C201" s="515" t="s">
        <v>501</v>
      </c>
      <c r="D201" s="515"/>
      <c r="E201" s="515"/>
      <c r="F201" s="278"/>
      <c r="G201" s="278"/>
      <c r="H201" s="278"/>
      <c r="I201" s="278"/>
      <c r="J201" s="279">
        <v>110.89</v>
      </c>
      <c r="K201" s="280">
        <v>1.2</v>
      </c>
      <c r="L201" s="279">
        <v>399.2</v>
      </c>
      <c r="M201" s="282">
        <v>7.87</v>
      </c>
      <c r="N201" s="281">
        <v>3142</v>
      </c>
    </row>
    <row r="202" spans="1:14" ht="56.25" customHeight="1" x14ac:dyDescent="0.25">
      <c r="A202" s="276"/>
      <c r="B202" s="277">
        <v>3</v>
      </c>
      <c r="C202" s="515" t="s">
        <v>502</v>
      </c>
      <c r="D202" s="515"/>
      <c r="E202" s="515"/>
      <c r="F202" s="278"/>
      <c r="G202" s="278"/>
      <c r="H202" s="278"/>
      <c r="I202" s="278"/>
      <c r="J202" s="279">
        <v>11.8</v>
      </c>
      <c r="K202" s="280">
        <v>1.2</v>
      </c>
      <c r="L202" s="279">
        <v>42.48</v>
      </c>
      <c r="M202" s="280">
        <v>19.5</v>
      </c>
      <c r="N202" s="281">
        <v>828</v>
      </c>
    </row>
    <row r="203" spans="1:14" x14ac:dyDescent="0.25">
      <c r="A203" s="276"/>
      <c r="B203" s="277">
        <v>4</v>
      </c>
      <c r="C203" s="515" t="s">
        <v>516</v>
      </c>
      <c r="D203" s="515"/>
      <c r="E203" s="515"/>
      <c r="F203" s="278"/>
      <c r="G203" s="278"/>
      <c r="H203" s="278"/>
      <c r="I203" s="278"/>
      <c r="J203" s="279">
        <v>3.35</v>
      </c>
      <c r="K203" s="278"/>
      <c r="L203" s="279">
        <v>10.050000000000001</v>
      </c>
      <c r="M203" s="282">
        <v>5.47</v>
      </c>
      <c r="N203" s="281">
        <v>55</v>
      </c>
    </row>
    <row r="204" spans="1:14" x14ac:dyDescent="0.25">
      <c r="A204" s="276"/>
      <c r="B204" s="275"/>
      <c r="C204" s="515" t="s">
        <v>503</v>
      </c>
      <c r="D204" s="515"/>
      <c r="E204" s="515"/>
      <c r="F204" s="278" t="s">
        <v>504</v>
      </c>
      <c r="G204" s="282">
        <v>4.29</v>
      </c>
      <c r="H204" s="280">
        <v>1.2</v>
      </c>
      <c r="I204" s="283">
        <v>15.444000000000001</v>
      </c>
      <c r="J204" s="279"/>
      <c r="K204" s="278"/>
      <c r="L204" s="279"/>
      <c r="M204" s="278"/>
      <c r="N204" s="281"/>
    </row>
    <row r="205" spans="1:14" ht="15" customHeight="1" x14ac:dyDescent="0.25">
      <c r="A205" s="276"/>
      <c r="B205" s="275"/>
      <c r="C205" s="515" t="s">
        <v>505</v>
      </c>
      <c r="D205" s="515"/>
      <c r="E205" s="515"/>
      <c r="F205" s="278" t="s">
        <v>504</v>
      </c>
      <c r="G205" s="282">
        <v>0.97</v>
      </c>
      <c r="H205" s="280">
        <v>1.2</v>
      </c>
      <c r="I205" s="283">
        <v>3.492</v>
      </c>
      <c r="J205" s="279"/>
      <c r="K205" s="278"/>
      <c r="L205" s="279"/>
      <c r="M205" s="278"/>
      <c r="N205" s="281"/>
    </row>
    <row r="206" spans="1:14" ht="15" customHeight="1" x14ac:dyDescent="0.25">
      <c r="A206" s="276"/>
      <c r="B206" s="275"/>
      <c r="C206" s="517" t="s">
        <v>506</v>
      </c>
      <c r="D206" s="517"/>
      <c r="E206" s="517"/>
      <c r="F206" s="284"/>
      <c r="G206" s="284"/>
      <c r="H206" s="284"/>
      <c r="I206" s="284"/>
      <c r="J206" s="285">
        <v>162.29</v>
      </c>
      <c r="K206" s="284"/>
      <c r="L206" s="285">
        <v>582.23</v>
      </c>
      <c r="M206" s="284"/>
      <c r="N206" s="286"/>
    </row>
    <row r="207" spans="1:14" ht="22.5" customHeight="1" x14ac:dyDescent="0.25">
      <c r="A207" s="276"/>
      <c r="B207" s="275"/>
      <c r="C207" s="515" t="s">
        <v>507</v>
      </c>
      <c r="D207" s="515"/>
      <c r="E207" s="515"/>
      <c r="F207" s="278"/>
      <c r="G207" s="278"/>
      <c r="H207" s="278"/>
      <c r="I207" s="278"/>
      <c r="J207" s="279"/>
      <c r="K207" s="278"/>
      <c r="L207" s="279">
        <v>215.46</v>
      </c>
      <c r="M207" s="278"/>
      <c r="N207" s="281">
        <v>4201</v>
      </c>
    </row>
    <row r="208" spans="1:14" ht="15" customHeight="1" x14ac:dyDescent="0.25">
      <c r="A208" s="276"/>
      <c r="B208" s="275" t="s">
        <v>508</v>
      </c>
      <c r="C208" s="515" t="s">
        <v>509</v>
      </c>
      <c r="D208" s="515"/>
      <c r="E208" s="515"/>
      <c r="F208" s="278" t="s">
        <v>510</v>
      </c>
      <c r="G208" s="287">
        <v>103</v>
      </c>
      <c r="H208" s="278"/>
      <c r="I208" s="287">
        <v>103</v>
      </c>
      <c r="J208" s="279"/>
      <c r="K208" s="278"/>
      <c r="L208" s="279">
        <v>221.92</v>
      </c>
      <c r="M208" s="278"/>
      <c r="N208" s="281">
        <v>4327</v>
      </c>
    </row>
    <row r="209" spans="1:14" ht="15" customHeight="1" x14ac:dyDescent="0.25">
      <c r="A209" s="276"/>
      <c r="B209" s="275" t="s">
        <v>511</v>
      </c>
      <c r="C209" s="515" t="s">
        <v>512</v>
      </c>
      <c r="D209" s="515"/>
      <c r="E209" s="515"/>
      <c r="F209" s="278" t="s">
        <v>510</v>
      </c>
      <c r="G209" s="287">
        <v>60</v>
      </c>
      <c r="H209" s="278"/>
      <c r="I209" s="287">
        <v>60</v>
      </c>
      <c r="J209" s="279"/>
      <c r="K209" s="278"/>
      <c r="L209" s="279">
        <v>129.28</v>
      </c>
      <c r="M209" s="278"/>
      <c r="N209" s="281">
        <v>2521</v>
      </c>
    </row>
    <row r="210" spans="1:14" ht="56.25" customHeight="1" x14ac:dyDescent="0.25">
      <c r="A210" s="231"/>
      <c r="B210" s="246"/>
      <c r="C210" s="514" t="s">
        <v>513</v>
      </c>
      <c r="D210" s="514"/>
      <c r="E210" s="514"/>
      <c r="F210" s="228"/>
      <c r="G210" s="228"/>
      <c r="H210" s="228"/>
      <c r="I210" s="228"/>
      <c r="J210" s="229"/>
      <c r="K210" s="228"/>
      <c r="L210" s="229">
        <v>933.43</v>
      </c>
      <c r="M210" s="284"/>
      <c r="N210" s="230">
        <v>13418</v>
      </c>
    </row>
    <row r="211" spans="1:14" ht="15" customHeight="1" x14ac:dyDescent="0.25">
      <c r="A211" s="272">
        <v>17</v>
      </c>
      <c r="B211" s="247" t="s">
        <v>663</v>
      </c>
      <c r="C211" s="514" t="s">
        <v>664</v>
      </c>
      <c r="D211" s="514"/>
      <c r="E211" s="514"/>
      <c r="F211" s="228" t="s">
        <v>662</v>
      </c>
      <c r="G211" s="228"/>
      <c r="H211" s="228"/>
      <c r="I211" s="273">
        <v>1</v>
      </c>
      <c r="J211" s="229"/>
      <c r="K211" s="228"/>
      <c r="L211" s="229"/>
      <c r="M211" s="228"/>
      <c r="N211" s="230"/>
    </row>
    <row r="212" spans="1:14" ht="15" customHeight="1" x14ac:dyDescent="0.25">
      <c r="A212" s="274"/>
      <c r="B212" s="275" t="s">
        <v>610</v>
      </c>
      <c r="C212" s="515" t="s">
        <v>643</v>
      </c>
      <c r="D212" s="515"/>
      <c r="E212" s="515"/>
      <c r="F212" s="515"/>
      <c r="G212" s="515"/>
      <c r="H212" s="515"/>
      <c r="I212" s="515"/>
      <c r="J212" s="515"/>
      <c r="K212" s="515"/>
      <c r="L212" s="515"/>
      <c r="M212" s="515"/>
      <c r="N212" s="516"/>
    </row>
    <row r="213" spans="1:14" ht="22.5" customHeight="1" x14ac:dyDescent="0.25">
      <c r="A213" s="276"/>
      <c r="B213" s="277">
        <v>1</v>
      </c>
      <c r="C213" s="515" t="s">
        <v>500</v>
      </c>
      <c r="D213" s="515"/>
      <c r="E213" s="515"/>
      <c r="F213" s="278"/>
      <c r="G213" s="278"/>
      <c r="H213" s="278"/>
      <c r="I213" s="278"/>
      <c r="J213" s="279">
        <v>102.9</v>
      </c>
      <c r="K213" s="280">
        <v>1.2</v>
      </c>
      <c r="L213" s="279">
        <v>123.48</v>
      </c>
      <c r="M213" s="280">
        <v>19.5</v>
      </c>
      <c r="N213" s="281">
        <v>2408</v>
      </c>
    </row>
    <row r="214" spans="1:14" ht="56.25" customHeight="1" x14ac:dyDescent="0.25">
      <c r="A214" s="276"/>
      <c r="B214" s="277">
        <v>2</v>
      </c>
      <c r="C214" s="515" t="s">
        <v>501</v>
      </c>
      <c r="D214" s="515"/>
      <c r="E214" s="515"/>
      <c r="F214" s="278"/>
      <c r="G214" s="278"/>
      <c r="H214" s="278"/>
      <c r="I214" s="278"/>
      <c r="J214" s="279">
        <v>111.87</v>
      </c>
      <c r="K214" s="280">
        <v>1.2</v>
      </c>
      <c r="L214" s="279">
        <v>134.24</v>
      </c>
      <c r="M214" s="282">
        <v>7.87</v>
      </c>
      <c r="N214" s="281">
        <v>1056</v>
      </c>
    </row>
    <row r="215" spans="1:14" ht="56.25" customHeight="1" x14ac:dyDescent="0.25">
      <c r="A215" s="276"/>
      <c r="B215" s="277">
        <v>3</v>
      </c>
      <c r="C215" s="515" t="s">
        <v>502</v>
      </c>
      <c r="D215" s="515"/>
      <c r="E215" s="515"/>
      <c r="F215" s="278"/>
      <c r="G215" s="278"/>
      <c r="H215" s="278"/>
      <c r="I215" s="278"/>
      <c r="J215" s="279">
        <v>10.78</v>
      </c>
      <c r="K215" s="280">
        <v>1.2</v>
      </c>
      <c r="L215" s="279">
        <v>12.94</v>
      </c>
      <c r="M215" s="280">
        <v>19.5</v>
      </c>
      <c r="N215" s="281">
        <v>252</v>
      </c>
    </row>
    <row r="216" spans="1:14" x14ac:dyDescent="0.25">
      <c r="A216" s="276"/>
      <c r="B216" s="277">
        <v>4</v>
      </c>
      <c r="C216" s="515" t="s">
        <v>516</v>
      </c>
      <c r="D216" s="515"/>
      <c r="E216" s="515"/>
      <c r="F216" s="278"/>
      <c r="G216" s="278"/>
      <c r="H216" s="278"/>
      <c r="I216" s="278"/>
      <c r="J216" s="279">
        <v>2.75</v>
      </c>
      <c r="K216" s="278"/>
      <c r="L216" s="279">
        <v>2.75</v>
      </c>
      <c r="M216" s="282">
        <v>5.47</v>
      </c>
      <c r="N216" s="281">
        <v>15</v>
      </c>
    </row>
    <row r="217" spans="1:14" ht="15" customHeight="1" x14ac:dyDescent="0.25">
      <c r="A217" s="276"/>
      <c r="B217" s="275"/>
      <c r="C217" s="515" t="s">
        <v>503</v>
      </c>
      <c r="D217" s="515"/>
      <c r="E217" s="515"/>
      <c r="F217" s="278" t="s">
        <v>504</v>
      </c>
      <c r="G217" s="282">
        <v>8.09</v>
      </c>
      <c r="H217" s="280">
        <v>1.2</v>
      </c>
      <c r="I217" s="283">
        <v>9.7080000000000002</v>
      </c>
      <c r="J217" s="279"/>
      <c r="K217" s="278"/>
      <c r="L217" s="279"/>
      <c r="M217" s="278"/>
      <c r="N217" s="281"/>
    </row>
    <row r="218" spans="1:14" ht="15" customHeight="1" x14ac:dyDescent="0.25">
      <c r="A218" s="276"/>
      <c r="B218" s="275"/>
      <c r="C218" s="515" t="s">
        <v>505</v>
      </c>
      <c r="D218" s="515"/>
      <c r="E218" s="515"/>
      <c r="F218" s="278" t="s">
        <v>504</v>
      </c>
      <c r="G218" s="282">
        <v>0.66</v>
      </c>
      <c r="H218" s="280">
        <v>1.2</v>
      </c>
      <c r="I218" s="283">
        <v>0.79200000000000004</v>
      </c>
      <c r="J218" s="279"/>
      <c r="K218" s="278"/>
      <c r="L218" s="279"/>
      <c r="M218" s="278"/>
      <c r="N218" s="281"/>
    </row>
    <row r="219" spans="1:14" x14ac:dyDescent="0.25">
      <c r="A219" s="276"/>
      <c r="B219" s="275"/>
      <c r="C219" s="517" t="s">
        <v>506</v>
      </c>
      <c r="D219" s="517"/>
      <c r="E219" s="517"/>
      <c r="F219" s="284"/>
      <c r="G219" s="284"/>
      <c r="H219" s="284"/>
      <c r="I219" s="284"/>
      <c r="J219" s="285">
        <v>217.52</v>
      </c>
      <c r="K219" s="284"/>
      <c r="L219" s="285">
        <v>260.47000000000003</v>
      </c>
      <c r="M219" s="284"/>
      <c r="N219" s="286"/>
    </row>
    <row r="220" spans="1:14" x14ac:dyDescent="0.25">
      <c r="A220" s="276"/>
      <c r="B220" s="275"/>
      <c r="C220" s="515" t="s">
        <v>507</v>
      </c>
      <c r="D220" s="515"/>
      <c r="E220" s="515"/>
      <c r="F220" s="278"/>
      <c r="G220" s="278"/>
      <c r="H220" s="278"/>
      <c r="I220" s="278"/>
      <c r="J220" s="279"/>
      <c r="K220" s="278"/>
      <c r="L220" s="279">
        <v>136.41999999999999</v>
      </c>
      <c r="M220" s="278"/>
      <c r="N220" s="281">
        <v>2660</v>
      </c>
    </row>
    <row r="221" spans="1:14" ht="15" customHeight="1" x14ac:dyDescent="0.25">
      <c r="A221" s="276"/>
      <c r="B221" s="275" t="s">
        <v>508</v>
      </c>
      <c r="C221" s="515" t="s">
        <v>509</v>
      </c>
      <c r="D221" s="515"/>
      <c r="E221" s="515"/>
      <c r="F221" s="278" t="s">
        <v>510</v>
      </c>
      <c r="G221" s="287">
        <v>103</v>
      </c>
      <c r="H221" s="278"/>
      <c r="I221" s="287">
        <v>103</v>
      </c>
      <c r="J221" s="279"/>
      <c r="K221" s="278"/>
      <c r="L221" s="279">
        <v>140.51</v>
      </c>
      <c r="M221" s="278"/>
      <c r="N221" s="281">
        <v>2740</v>
      </c>
    </row>
    <row r="222" spans="1:14" ht="15" customHeight="1" x14ac:dyDescent="0.25">
      <c r="A222" s="276"/>
      <c r="B222" s="275" t="s">
        <v>511</v>
      </c>
      <c r="C222" s="515" t="s">
        <v>512</v>
      </c>
      <c r="D222" s="515"/>
      <c r="E222" s="515"/>
      <c r="F222" s="278" t="s">
        <v>510</v>
      </c>
      <c r="G222" s="287">
        <v>60</v>
      </c>
      <c r="H222" s="278"/>
      <c r="I222" s="287">
        <v>60</v>
      </c>
      <c r="J222" s="279"/>
      <c r="K222" s="278"/>
      <c r="L222" s="279">
        <v>81.849999999999994</v>
      </c>
      <c r="M222" s="278"/>
      <c r="N222" s="281">
        <v>1596</v>
      </c>
    </row>
    <row r="223" spans="1:14" ht="33.75" customHeight="1" x14ac:dyDescent="0.25">
      <c r="A223" s="231"/>
      <c r="B223" s="246"/>
      <c r="C223" s="514" t="s">
        <v>513</v>
      </c>
      <c r="D223" s="514"/>
      <c r="E223" s="514"/>
      <c r="F223" s="228"/>
      <c r="G223" s="228"/>
      <c r="H223" s="228"/>
      <c r="I223" s="228"/>
      <c r="J223" s="229"/>
      <c r="K223" s="228"/>
      <c r="L223" s="229">
        <v>482.83</v>
      </c>
      <c r="M223" s="284"/>
      <c r="N223" s="230">
        <v>7815</v>
      </c>
    </row>
    <row r="224" spans="1:14" ht="15" customHeight="1" x14ac:dyDescent="0.25">
      <c r="A224" s="521" t="s">
        <v>665</v>
      </c>
      <c r="B224" s="522"/>
      <c r="C224" s="522"/>
      <c r="D224" s="522"/>
      <c r="E224" s="522"/>
      <c r="F224" s="522"/>
      <c r="G224" s="522"/>
      <c r="H224" s="522"/>
      <c r="I224" s="522"/>
      <c r="J224" s="522"/>
      <c r="K224" s="522"/>
      <c r="L224" s="522"/>
      <c r="M224" s="522"/>
      <c r="N224" s="523"/>
    </row>
    <row r="225" spans="1:14" ht="22.5" x14ac:dyDescent="0.25">
      <c r="A225" s="272">
        <v>18</v>
      </c>
      <c r="B225" s="247" t="s">
        <v>666</v>
      </c>
      <c r="C225" s="514" t="s">
        <v>667</v>
      </c>
      <c r="D225" s="514"/>
      <c r="E225" s="514"/>
      <c r="F225" s="228" t="s">
        <v>668</v>
      </c>
      <c r="G225" s="228"/>
      <c r="H225" s="228"/>
      <c r="I225" s="294">
        <v>5.2499999999999998E-2</v>
      </c>
      <c r="J225" s="229"/>
      <c r="K225" s="228"/>
      <c r="L225" s="229"/>
      <c r="M225" s="228"/>
      <c r="N225" s="230"/>
    </row>
    <row r="226" spans="1:14" ht="15" customHeight="1" x14ac:dyDescent="0.25">
      <c r="A226" s="289"/>
      <c r="B226" s="290"/>
      <c r="C226" s="515" t="s">
        <v>669</v>
      </c>
      <c r="D226" s="515"/>
      <c r="E226" s="515"/>
      <c r="F226" s="515"/>
      <c r="G226" s="515"/>
      <c r="H226" s="515"/>
      <c r="I226" s="515"/>
      <c r="J226" s="515"/>
      <c r="K226" s="515"/>
      <c r="L226" s="515"/>
      <c r="M226" s="515"/>
      <c r="N226" s="516"/>
    </row>
    <row r="227" spans="1:14" ht="22.5" customHeight="1" x14ac:dyDescent="0.25">
      <c r="A227" s="274"/>
      <c r="B227" s="275" t="s">
        <v>610</v>
      </c>
      <c r="C227" s="515" t="s">
        <v>643</v>
      </c>
      <c r="D227" s="515"/>
      <c r="E227" s="515"/>
      <c r="F227" s="515"/>
      <c r="G227" s="515"/>
      <c r="H227" s="515"/>
      <c r="I227" s="515"/>
      <c r="J227" s="515"/>
      <c r="K227" s="515"/>
      <c r="L227" s="515"/>
      <c r="M227" s="515"/>
      <c r="N227" s="516"/>
    </row>
    <row r="228" spans="1:14" ht="15" customHeight="1" x14ac:dyDescent="0.25">
      <c r="A228" s="276"/>
      <c r="B228" s="277">
        <v>1</v>
      </c>
      <c r="C228" s="515" t="s">
        <v>500</v>
      </c>
      <c r="D228" s="515"/>
      <c r="E228" s="515"/>
      <c r="F228" s="278"/>
      <c r="G228" s="278"/>
      <c r="H228" s="278"/>
      <c r="I228" s="278"/>
      <c r="J228" s="279">
        <v>1518.44</v>
      </c>
      <c r="K228" s="280">
        <v>1.2</v>
      </c>
      <c r="L228" s="279">
        <v>95.66</v>
      </c>
      <c r="M228" s="280">
        <v>19.5</v>
      </c>
      <c r="N228" s="281">
        <v>1865</v>
      </c>
    </row>
    <row r="229" spans="1:14" ht="15" customHeight="1" x14ac:dyDescent="0.25">
      <c r="A229" s="276"/>
      <c r="B229" s="275"/>
      <c r="C229" s="515" t="s">
        <v>503</v>
      </c>
      <c r="D229" s="515"/>
      <c r="E229" s="515"/>
      <c r="F229" s="278" t="s">
        <v>504</v>
      </c>
      <c r="G229" s="287">
        <v>154</v>
      </c>
      <c r="H229" s="280">
        <v>1.2</v>
      </c>
      <c r="I229" s="283">
        <v>9.702</v>
      </c>
      <c r="J229" s="279"/>
      <c r="K229" s="278"/>
      <c r="L229" s="279"/>
      <c r="M229" s="278"/>
      <c r="N229" s="281"/>
    </row>
    <row r="230" spans="1:14" ht="56.25" customHeight="1" x14ac:dyDescent="0.25">
      <c r="A230" s="276"/>
      <c r="B230" s="275"/>
      <c r="C230" s="517" t="s">
        <v>506</v>
      </c>
      <c r="D230" s="517"/>
      <c r="E230" s="517"/>
      <c r="F230" s="284"/>
      <c r="G230" s="284"/>
      <c r="H230" s="284"/>
      <c r="I230" s="284"/>
      <c r="J230" s="285">
        <v>1518.44</v>
      </c>
      <c r="K230" s="284"/>
      <c r="L230" s="285">
        <v>95.66</v>
      </c>
      <c r="M230" s="284"/>
      <c r="N230" s="286"/>
    </row>
    <row r="231" spans="1:14" ht="15" customHeight="1" x14ac:dyDescent="0.25">
      <c r="A231" s="276"/>
      <c r="B231" s="275"/>
      <c r="C231" s="515" t="s">
        <v>507</v>
      </c>
      <c r="D231" s="515"/>
      <c r="E231" s="515"/>
      <c r="F231" s="278"/>
      <c r="G231" s="278"/>
      <c r="H231" s="278"/>
      <c r="I231" s="278"/>
      <c r="J231" s="279"/>
      <c r="K231" s="278"/>
      <c r="L231" s="279">
        <v>95.66</v>
      </c>
      <c r="M231" s="278"/>
      <c r="N231" s="281">
        <v>1865</v>
      </c>
    </row>
    <row r="232" spans="1:14" ht="22.5" x14ac:dyDescent="0.25">
      <c r="A232" s="276"/>
      <c r="B232" s="275" t="s">
        <v>670</v>
      </c>
      <c r="C232" s="515" t="s">
        <v>671</v>
      </c>
      <c r="D232" s="515"/>
      <c r="E232" s="515"/>
      <c r="F232" s="278" t="s">
        <v>510</v>
      </c>
      <c r="G232" s="287">
        <v>89</v>
      </c>
      <c r="H232" s="278"/>
      <c r="I232" s="287">
        <v>89</v>
      </c>
      <c r="J232" s="279"/>
      <c r="K232" s="278"/>
      <c r="L232" s="279">
        <v>85.14</v>
      </c>
      <c r="M232" s="278"/>
      <c r="N232" s="281">
        <v>1660</v>
      </c>
    </row>
    <row r="233" spans="1:14" ht="15" customHeight="1" x14ac:dyDescent="0.25">
      <c r="A233" s="276"/>
      <c r="B233" s="275" t="s">
        <v>672</v>
      </c>
      <c r="C233" s="515" t="s">
        <v>673</v>
      </c>
      <c r="D233" s="515"/>
      <c r="E233" s="515"/>
      <c r="F233" s="278" t="s">
        <v>510</v>
      </c>
      <c r="G233" s="287">
        <v>40</v>
      </c>
      <c r="H233" s="278"/>
      <c r="I233" s="287">
        <v>40</v>
      </c>
      <c r="J233" s="279"/>
      <c r="K233" s="278"/>
      <c r="L233" s="279">
        <v>38.26</v>
      </c>
      <c r="M233" s="278"/>
      <c r="N233" s="281">
        <v>746</v>
      </c>
    </row>
    <row r="234" spans="1:14" ht="15" customHeight="1" x14ac:dyDescent="0.25">
      <c r="A234" s="231"/>
      <c r="B234" s="246"/>
      <c r="C234" s="514" t="s">
        <v>513</v>
      </c>
      <c r="D234" s="514"/>
      <c r="E234" s="514"/>
      <c r="F234" s="228"/>
      <c r="G234" s="228"/>
      <c r="H234" s="228"/>
      <c r="I234" s="228"/>
      <c r="J234" s="229"/>
      <c r="K234" s="228"/>
      <c r="L234" s="229">
        <v>219.06</v>
      </c>
      <c r="M234" s="284"/>
      <c r="N234" s="230">
        <v>4271</v>
      </c>
    </row>
    <row r="235" spans="1:14" ht="15" customHeight="1" x14ac:dyDescent="0.25">
      <c r="A235" s="272">
        <v>19</v>
      </c>
      <c r="B235" s="247" t="s">
        <v>652</v>
      </c>
      <c r="C235" s="514" t="s">
        <v>653</v>
      </c>
      <c r="D235" s="514"/>
      <c r="E235" s="514"/>
      <c r="F235" s="228" t="s">
        <v>654</v>
      </c>
      <c r="G235" s="228"/>
      <c r="H235" s="228"/>
      <c r="I235" s="273">
        <v>3</v>
      </c>
      <c r="J235" s="229"/>
      <c r="K235" s="228"/>
      <c r="L235" s="229"/>
      <c r="M235" s="228"/>
      <c r="N235" s="230"/>
    </row>
    <row r="236" spans="1:14" ht="15" customHeight="1" x14ac:dyDescent="0.25">
      <c r="A236" s="274"/>
      <c r="B236" s="275" t="s">
        <v>610</v>
      </c>
      <c r="C236" s="515" t="s">
        <v>643</v>
      </c>
      <c r="D236" s="515"/>
      <c r="E236" s="515"/>
      <c r="F236" s="515"/>
      <c r="G236" s="515"/>
      <c r="H236" s="515"/>
      <c r="I236" s="515"/>
      <c r="J236" s="515"/>
      <c r="K236" s="515"/>
      <c r="L236" s="515"/>
      <c r="M236" s="515"/>
      <c r="N236" s="516"/>
    </row>
    <row r="237" spans="1:14" ht="15" customHeight="1" x14ac:dyDescent="0.25">
      <c r="A237" s="276"/>
      <c r="B237" s="277">
        <v>1</v>
      </c>
      <c r="C237" s="515" t="s">
        <v>500</v>
      </c>
      <c r="D237" s="515"/>
      <c r="E237" s="515"/>
      <c r="F237" s="278"/>
      <c r="G237" s="278"/>
      <c r="H237" s="278"/>
      <c r="I237" s="278"/>
      <c r="J237" s="279">
        <v>7.27</v>
      </c>
      <c r="K237" s="280">
        <v>1.2</v>
      </c>
      <c r="L237" s="279">
        <v>26.17</v>
      </c>
      <c r="M237" s="280">
        <v>19.5</v>
      </c>
      <c r="N237" s="281">
        <v>510</v>
      </c>
    </row>
    <row r="238" spans="1:14" ht="15" customHeight="1" x14ac:dyDescent="0.25">
      <c r="A238" s="276"/>
      <c r="B238" s="277">
        <v>2</v>
      </c>
      <c r="C238" s="515" t="s">
        <v>501</v>
      </c>
      <c r="D238" s="515"/>
      <c r="E238" s="515"/>
      <c r="F238" s="278"/>
      <c r="G238" s="278"/>
      <c r="H238" s="278"/>
      <c r="I238" s="278"/>
      <c r="J238" s="279">
        <v>2.62</v>
      </c>
      <c r="K238" s="280">
        <v>1.2</v>
      </c>
      <c r="L238" s="279">
        <v>9.43</v>
      </c>
      <c r="M238" s="282">
        <v>7.87</v>
      </c>
      <c r="N238" s="281">
        <v>74</v>
      </c>
    </row>
    <row r="239" spans="1:14" ht="15" customHeight="1" x14ac:dyDescent="0.25">
      <c r="A239" s="276"/>
      <c r="B239" s="277">
        <v>4</v>
      </c>
      <c r="C239" s="515" t="s">
        <v>516</v>
      </c>
      <c r="D239" s="515"/>
      <c r="E239" s="515"/>
      <c r="F239" s="278"/>
      <c r="G239" s="278"/>
      <c r="H239" s="278"/>
      <c r="I239" s="278"/>
      <c r="J239" s="279">
        <v>36.69</v>
      </c>
      <c r="K239" s="278"/>
      <c r="L239" s="279">
        <v>1.08</v>
      </c>
      <c r="M239" s="282">
        <v>5.47</v>
      </c>
      <c r="N239" s="281">
        <v>6</v>
      </c>
    </row>
    <row r="240" spans="1:14" ht="15" customHeight="1" x14ac:dyDescent="0.25">
      <c r="A240" s="276"/>
      <c r="B240" s="275"/>
      <c r="C240" s="515" t="s">
        <v>503</v>
      </c>
      <c r="D240" s="515"/>
      <c r="E240" s="515"/>
      <c r="F240" s="278" t="s">
        <v>504</v>
      </c>
      <c r="G240" s="282">
        <v>0.68</v>
      </c>
      <c r="H240" s="280">
        <v>1.2</v>
      </c>
      <c r="I240" s="283">
        <v>2.448</v>
      </c>
      <c r="J240" s="279"/>
      <c r="K240" s="278"/>
      <c r="L240" s="279"/>
      <c r="M240" s="278"/>
      <c r="N240" s="281"/>
    </row>
    <row r="241" spans="1:14" ht="15" customHeight="1" x14ac:dyDescent="0.25">
      <c r="A241" s="276"/>
      <c r="B241" s="275"/>
      <c r="C241" s="517" t="s">
        <v>506</v>
      </c>
      <c r="D241" s="517"/>
      <c r="E241" s="517"/>
      <c r="F241" s="284"/>
      <c r="G241" s="284"/>
      <c r="H241" s="284"/>
      <c r="I241" s="284"/>
      <c r="J241" s="285">
        <v>10.25</v>
      </c>
      <c r="K241" s="284"/>
      <c r="L241" s="285">
        <v>36.68</v>
      </c>
      <c r="M241" s="284"/>
      <c r="N241" s="286"/>
    </row>
    <row r="242" spans="1:14" ht="22.5" customHeight="1" x14ac:dyDescent="0.25">
      <c r="A242" s="276"/>
      <c r="B242" s="275"/>
      <c r="C242" s="515" t="s">
        <v>507</v>
      </c>
      <c r="D242" s="515"/>
      <c r="E242" s="515"/>
      <c r="F242" s="278"/>
      <c r="G242" s="278"/>
      <c r="H242" s="278"/>
      <c r="I242" s="278"/>
      <c r="J242" s="279"/>
      <c r="K242" s="278"/>
      <c r="L242" s="279">
        <v>26.17</v>
      </c>
      <c r="M242" s="278"/>
      <c r="N242" s="281">
        <v>510</v>
      </c>
    </row>
    <row r="243" spans="1:14" ht="15" customHeight="1" x14ac:dyDescent="0.25">
      <c r="A243" s="276"/>
      <c r="B243" s="275" t="s">
        <v>508</v>
      </c>
      <c r="C243" s="515" t="s">
        <v>509</v>
      </c>
      <c r="D243" s="515"/>
      <c r="E243" s="515"/>
      <c r="F243" s="278" t="s">
        <v>510</v>
      </c>
      <c r="G243" s="287">
        <v>103</v>
      </c>
      <c r="H243" s="278"/>
      <c r="I243" s="287">
        <v>103</v>
      </c>
      <c r="J243" s="279"/>
      <c r="K243" s="278"/>
      <c r="L243" s="279">
        <v>26.96</v>
      </c>
      <c r="M243" s="278"/>
      <c r="N243" s="281">
        <v>525</v>
      </c>
    </row>
    <row r="244" spans="1:14" ht="15" customHeight="1" x14ac:dyDescent="0.25">
      <c r="A244" s="276"/>
      <c r="B244" s="275" t="s">
        <v>511</v>
      </c>
      <c r="C244" s="515" t="s">
        <v>512</v>
      </c>
      <c r="D244" s="515"/>
      <c r="E244" s="515"/>
      <c r="F244" s="278" t="s">
        <v>510</v>
      </c>
      <c r="G244" s="287">
        <v>60</v>
      </c>
      <c r="H244" s="278"/>
      <c r="I244" s="287">
        <v>60</v>
      </c>
      <c r="J244" s="279"/>
      <c r="K244" s="278"/>
      <c r="L244" s="279">
        <v>15.7</v>
      </c>
      <c r="M244" s="278"/>
      <c r="N244" s="281">
        <v>306</v>
      </c>
    </row>
    <row r="245" spans="1:14" ht="15" customHeight="1" x14ac:dyDescent="0.25">
      <c r="A245" s="231"/>
      <c r="B245" s="246"/>
      <c r="C245" s="514" t="s">
        <v>513</v>
      </c>
      <c r="D245" s="514"/>
      <c r="E245" s="514"/>
      <c r="F245" s="228"/>
      <c r="G245" s="228"/>
      <c r="H245" s="228"/>
      <c r="I245" s="228"/>
      <c r="J245" s="229"/>
      <c r="K245" s="228"/>
      <c r="L245" s="229">
        <v>79.34</v>
      </c>
      <c r="M245" s="284"/>
      <c r="N245" s="230">
        <v>1421</v>
      </c>
    </row>
    <row r="246" spans="1:14" ht="15" customHeight="1" x14ac:dyDescent="0.25">
      <c r="A246" s="272">
        <v>20</v>
      </c>
      <c r="B246" s="247" t="s">
        <v>527</v>
      </c>
      <c r="C246" s="514" t="s">
        <v>528</v>
      </c>
      <c r="D246" s="514"/>
      <c r="E246" s="514"/>
      <c r="F246" s="228" t="s">
        <v>529</v>
      </c>
      <c r="G246" s="228"/>
      <c r="H246" s="228"/>
      <c r="I246" s="288">
        <v>2.5</v>
      </c>
      <c r="J246" s="229"/>
      <c r="K246" s="228"/>
      <c r="L246" s="229"/>
      <c r="M246" s="228"/>
      <c r="N246" s="230"/>
    </row>
    <row r="247" spans="1:14" x14ac:dyDescent="0.25">
      <c r="A247" s="289"/>
      <c r="B247" s="290"/>
      <c r="C247" s="515" t="s">
        <v>674</v>
      </c>
      <c r="D247" s="515"/>
      <c r="E247" s="515"/>
      <c r="F247" s="515"/>
      <c r="G247" s="515"/>
      <c r="H247" s="515"/>
      <c r="I247" s="515"/>
      <c r="J247" s="515"/>
      <c r="K247" s="515"/>
      <c r="L247" s="515"/>
      <c r="M247" s="515"/>
      <c r="N247" s="516"/>
    </row>
    <row r="248" spans="1:14" ht="15" customHeight="1" x14ac:dyDescent="0.25">
      <c r="A248" s="274"/>
      <c r="B248" s="275" t="s">
        <v>610</v>
      </c>
      <c r="C248" s="515" t="s">
        <v>643</v>
      </c>
      <c r="D248" s="515"/>
      <c r="E248" s="515"/>
      <c r="F248" s="515"/>
      <c r="G248" s="515"/>
      <c r="H248" s="515"/>
      <c r="I248" s="515"/>
      <c r="J248" s="515"/>
      <c r="K248" s="515"/>
      <c r="L248" s="515"/>
      <c r="M248" s="515"/>
      <c r="N248" s="516"/>
    </row>
    <row r="249" spans="1:14" ht="15" customHeight="1" x14ac:dyDescent="0.25">
      <c r="A249" s="276"/>
      <c r="B249" s="277">
        <v>1</v>
      </c>
      <c r="C249" s="515" t="s">
        <v>500</v>
      </c>
      <c r="D249" s="515"/>
      <c r="E249" s="515"/>
      <c r="F249" s="278"/>
      <c r="G249" s="278"/>
      <c r="H249" s="278"/>
      <c r="I249" s="278"/>
      <c r="J249" s="279">
        <v>19.239999999999998</v>
      </c>
      <c r="K249" s="280">
        <v>1.2</v>
      </c>
      <c r="L249" s="279">
        <v>57.72</v>
      </c>
      <c r="M249" s="280">
        <v>19.5</v>
      </c>
      <c r="N249" s="281">
        <v>1126</v>
      </c>
    </row>
    <row r="250" spans="1:14" ht="15" customHeight="1" x14ac:dyDescent="0.25">
      <c r="A250" s="276"/>
      <c r="B250" s="277">
        <v>2</v>
      </c>
      <c r="C250" s="515" t="s">
        <v>501</v>
      </c>
      <c r="D250" s="515"/>
      <c r="E250" s="515"/>
      <c r="F250" s="278"/>
      <c r="G250" s="278"/>
      <c r="H250" s="278"/>
      <c r="I250" s="278"/>
      <c r="J250" s="279">
        <v>15.67</v>
      </c>
      <c r="K250" s="280">
        <v>1.2</v>
      </c>
      <c r="L250" s="279">
        <v>47.01</v>
      </c>
      <c r="M250" s="282">
        <v>7.87</v>
      </c>
      <c r="N250" s="281">
        <v>370</v>
      </c>
    </row>
    <row r="251" spans="1:14" ht="15" customHeight="1" x14ac:dyDescent="0.25">
      <c r="A251" s="276"/>
      <c r="B251" s="277">
        <v>4</v>
      </c>
      <c r="C251" s="515" t="s">
        <v>516</v>
      </c>
      <c r="D251" s="515"/>
      <c r="E251" s="515"/>
      <c r="F251" s="278"/>
      <c r="G251" s="278"/>
      <c r="H251" s="278"/>
      <c r="I251" s="278"/>
      <c r="J251" s="279">
        <v>1.44</v>
      </c>
      <c r="K251" s="278"/>
      <c r="L251" s="279">
        <v>3.6</v>
      </c>
      <c r="M251" s="282">
        <v>5.47</v>
      </c>
      <c r="N251" s="281">
        <v>20</v>
      </c>
    </row>
    <row r="252" spans="1:14" ht="15" customHeight="1" x14ac:dyDescent="0.25">
      <c r="A252" s="276"/>
      <c r="B252" s="275"/>
      <c r="C252" s="515" t="s">
        <v>503</v>
      </c>
      <c r="D252" s="515"/>
      <c r="E252" s="515"/>
      <c r="F252" s="278" t="s">
        <v>504</v>
      </c>
      <c r="G252" s="280">
        <v>1.8</v>
      </c>
      <c r="H252" s="280">
        <v>1.2</v>
      </c>
      <c r="I252" s="280">
        <v>5.4</v>
      </c>
      <c r="J252" s="279"/>
      <c r="K252" s="278"/>
      <c r="L252" s="279"/>
      <c r="M252" s="278"/>
      <c r="N252" s="281"/>
    </row>
    <row r="253" spans="1:14" ht="15" customHeight="1" x14ac:dyDescent="0.25">
      <c r="A253" s="276"/>
      <c r="B253" s="275"/>
      <c r="C253" s="517" t="s">
        <v>506</v>
      </c>
      <c r="D253" s="517"/>
      <c r="E253" s="517"/>
      <c r="F253" s="284"/>
      <c r="G253" s="284"/>
      <c r="H253" s="284"/>
      <c r="I253" s="284"/>
      <c r="J253" s="285">
        <v>36.35</v>
      </c>
      <c r="K253" s="284"/>
      <c r="L253" s="285">
        <v>108.33</v>
      </c>
      <c r="M253" s="284"/>
      <c r="N253" s="286"/>
    </row>
    <row r="254" spans="1:14" ht="56.25" customHeight="1" x14ac:dyDescent="0.25">
      <c r="A254" s="276"/>
      <c r="B254" s="275"/>
      <c r="C254" s="515" t="s">
        <v>507</v>
      </c>
      <c r="D254" s="515"/>
      <c r="E254" s="515"/>
      <c r="F254" s="278"/>
      <c r="G254" s="278"/>
      <c r="H254" s="278"/>
      <c r="I254" s="278"/>
      <c r="J254" s="279"/>
      <c r="K254" s="278"/>
      <c r="L254" s="279">
        <v>57.72</v>
      </c>
      <c r="M254" s="278"/>
      <c r="N254" s="281">
        <v>1126</v>
      </c>
    </row>
    <row r="255" spans="1:14" ht="15" customHeight="1" x14ac:dyDescent="0.25">
      <c r="A255" s="276"/>
      <c r="B255" s="275" t="s">
        <v>508</v>
      </c>
      <c r="C255" s="515" t="s">
        <v>509</v>
      </c>
      <c r="D255" s="515"/>
      <c r="E255" s="515"/>
      <c r="F255" s="278" t="s">
        <v>510</v>
      </c>
      <c r="G255" s="287">
        <v>103</v>
      </c>
      <c r="H255" s="278"/>
      <c r="I255" s="287">
        <v>103</v>
      </c>
      <c r="J255" s="279"/>
      <c r="K255" s="278"/>
      <c r="L255" s="279">
        <v>59.45</v>
      </c>
      <c r="M255" s="278"/>
      <c r="N255" s="281">
        <v>1160</v>
      </c>
    </row>
    <row r="256" spans="1:14" ht="15" customHeight="1" x14ac:dyDescent="0.25">
      <c r="A256" s="276"/>
      <c r="B256" s="275" t="s">
        <v>511</v>
      </c>
      <c r="C256" s="515" t="s">
        <v>512</v>
      </c>
      <c r="D256" s="515"/>
      <c r="E256" s="515"/>
      <c r="F256" s="278" t="s">
        <v>510</v>
      </c>
      <c r="G256" s="287">
        <v>60</v>
      </c>
      <c r="H256" s="278"/>
      <c r="I256" s="287">
        <v>60</v>
      </c>
      <c r="J256" s="279"/>
      <c r="K256" s="278"/>
      <c r="L256" s="279">
        <v>34.630000000000003</v>
      </c>
      <c r="M256" s="278"/>
      <c r="N256" s="281">
        <v>676</v>
      </c>
    </row>
    <row r="257" spans="1:14" ht="15" customHeight="1" x14ac:dyDescent="0.25">
      <c r="A257" s="231"/>
      <c r="B257" s="246"/>
      <c r="C257" s="514" t="s">
        <v>513</v>
      </c>
      <c r="D257" s="514"/>
      <c r="E257" s="514"/>
      <c r="F257" s="228"/>
      <c r="G257" s="228"/>
      <c r="H257" s="228"/>
      <c r="I257" s="228"/>
      <c r="J257" s="229"/>
      <c r="K257" s="228"/>
      <c r="L257" s="229">
        <v>202.41</v>
      </c>
      <c r="M257" s="284"/>
      <c r="N257" s="230">
        <v>3352</v>
      </c>
    </row>
    <row r="258" spans="1:14" ht="15" customHeight="1" x14ac:dyDescent="0.25">
      <c r="A258" s="272">
        <v>21</v>
      </c>
      <c r="B258" s="247" t="s">
        <v>675</v>
      </c>
      <c r="C258" s="514" t="s">
        <v>676</v>
      </c>
      <c r="D258" s="514"/>
      <c r="E258" s="514"/>
      <c r="F258" s="228" t="s">
        <v>668</v>
      </c>
      <c r="G258" s="228"/>
      <c r="H258" s="228"/>
      <c r="I258" s="294">
        <v>5.2499999999999998E-2</v>
      </c>
      <c r="J258" s="229"/>
      <c r="K258" s="228"/>
      <c r="L258" s="229"/>
      <c r="M258" s="228"/>
      <c r="N258" s="230"/>
    </row>
    <row r="259" spans="1:14" ht="15" customHeight="1" x14ac:dyDescent="0.25">
      <c r="A259" s="289"/>
      <c r="B259" s="290"/>
      <c r="C259" s="515" t="s">
        <v>669</v>
      </c>
      <c r="D259" s="515"/>
      <c r="E259" s="515"/>
      <c r="F259" s="515"/>
      <c r="G259" s="515"/>
      <c r="H259" s="515"/>
      <c r="I259" s="515"/>
      <c r="J259" s="515"/>
      <c r="K259" s="515"/>
      <c r="L259" s="515"/>
      <c r="M259" s="515"/>
      <c r="N259" s="516"/>
    </row>
    <row r="260" spans="1:14" ht="15" customHeight="1" x14ac:dyDescent="0.25">
      <c r="A260" s="274"/>
      <c r="B260" s="275" t="s">
        <v>610</v>
      </c>
      <c r="C260" s="515" t="s">
        <v>643</v>
      </c>
      <c r="D260" s="515"/>
      <c r="E260" s="515"/>
      <c r="F260" s="515"/>
      <c r="G260" s="515"/>
      <c r="H260" s="515"/>
      <c r="I260" s="515"/>
      <c r="J260" s="515"/>
      <c r="K260" s="515"/>
      <c r="L260" s="515"/>
      <c r="M260" s="515"/>
      <c r="N260" s="516"/>
    </row>
    <row r="261" spans="1:14" ht="15" customHeight="1" x14ac:dyDescent="0.25">
      <c r="A261" s="276"/>
      <c r="B261" s="277">
        <v>1</v>
      </c>
      <c r="C261" s="515" t="s">
        <v>500</v>
      </c>
      <c r="D261" s="515"/>
      <c r="E261" s="515"/>
      <c r="F261" s="278"/>
      <c r="G261" s="278"/>
      <c r="H261" s="278"/>
      <c r="I261" s="278"/>
      <c r="J261" s="279">
        <v>838.98</v>
      </c>
      <c r="K261" s="280">
        <v>1.2</v>
      </c>
      <c r="L261" s="279">
        <v>52.86</v>
      </c>
      <c r="M261" s="280">
        <v>19.5</v>
      </c>
      <c r="N261" s="281">
        <v>1031</v>
      </c>
    </row>
    <row r="262" spans="1:14" ht="15" customHeight="1" x14ac:dyDescent="0.25">
      <c r="A262" s="276"/>
      <c r="B262" s="275"/>
      <c r="C262" s="515" t="s">
        <v>503</v>
      </c>
      <c r="D262" s="515"/>
      <c r="E262" s="515"/>
      <c r="F262" s="278" t="s">
        <v>504</v>
      </c>
      <c r="G262" s="280">
        <v>88.5</v>
      </c>
      <c r="H262" s="280">
        <v>1.2</v>
      </c>
      <c r="I262" s="295">
        <v>5.5754999999999999</v>
      </c>
      <c r="J262" s="279"/>
      <c r="K262" s="278"/>
      <c r="L262" s="279"/>
      <c r="M262" s="278"/>
      <c r="N262" s="281"/>
    </row>
    <row r="263" spans="1:14" ht="15" customHeight="1" x14ac:dyDescent="0.25">
      <c r="A263" s="276"/>
      <c r="B263" s="275"/>
      <c r="C263" s="517" t="s">
        <v>506</v>
      </c>
      <c r="D263" s="517"/>
      <c r="E263" s="517"/>
      <c r="F263" s="284"/>
      <c r="G263" s="284"/>
      <c r="H263" s="284"/>
      <c r="I263" s="284"/>
      <c r="J263" s="285">
        <v>838.98</v>
      </c>
      <c r="K263" s="284"/>
      <c r="L263" s="285">
        <v>52.86</v>
      </c>
      <c r="M263" s="284"/>
      <c r="N263" s="286"/>
    </row>
    <row r="264" spans="1:14" ht="15" customHeight="1" x14ac:dyDescent="0.25">
      <c r="A264" s="276"/>
      <c r="B264" s="275"/>
      <c r="C264" s="515" t="s">
        <v>507</v>
      </c>
      <c r="D264" s="515"/>
      <c r="E264" s="515"/>
      <c r="F264" s="278"/>
      <c r="G264" s="278"/>
      <c r="H264" s="278"/>
      <c r="I264" s="278"/>
      <c r="J264" s="279"/>
      <c r="K264" s="278"/>
      <c r="L264" s="279">
        <v>52.86</v>
      </c>
      <c r="M264" s="278"/>
      <c r="N264" s="281">
        <v>1031</v>
      </c>
    </row>
    <row r="265" spans="1:14" ht="15" customHeight="1" x14ac:dyDescent="0.25">
      <c r="A265" s="276"/>
      <c r="B265" s="275" t="s">
        <v>670</v>
      </c>
      <c r="C265" s="515" t="s">
        <v>671</v>
      </c>
      <c r="D265" s="515"/>
      <c r="E265" s="515"/>
      <c r="F265" s="278" t="s">
        <v>510</v>
      </c>
      <c r="G265" s="287">
        <v>89</v>
      </c>
      <c r="H265" s="278"/>
      <c r="I265" s="287">
        <v>89</v>
      </c>
      <c r="J265" s="279"/>
      <c r="K265" s="278"/>
      <c r="L265" s="279">
        <v>47.05</v>
      </c>
      <c r="M265" s="278"/>
      <c r="N265" s="281">
        <v>918</v>
      </c>
    </row>
    <row r="266" spans="1:14" ht="15" customHeight="1" x14ac:dyDescent="0.25">
      <c r="A266" s="276"/>
      <c r="B266" s="275" t="s">
        <v>672</v>
      </c>
      <c r="C266" s="515" t="s">
        <v>673</v>
      </c>
      <c r="D266" s="515"/>
      <c r="E266" s="515"/>
      <c r="F266" s="278" t="s">
        <v>510</v>
      </c>
      <c r="G266" s="287">
        <v>40</v>
      </c>
      <c r="H266" s="278"/>
      <c r="I266" s="287">
        <v>40</v>
      </c>
      <c r="J266" s="279"/>
      <c r="K266" s="278"/>
      <c r="L266" s="279">
        <v>21.14</v>
      </c>
      <c r="M266" s="278"/>
      <c r="N266" s="281">
        <v>412</v>
      </c>
    </row>
    <row r="267" spans="1:14" x14ac:dyDescent="0.25">
      <c r="A267" s="231"/>
      <c r="B267" s="246"/>
      <c r="C267" s="514" t="s">
        <v>513</v>
      </c>
      <c r="D267" s="514"/>
      <c r="E267" s="514"/>
      <c r="F267" s="228"/>
      <c r="G267" s="228"/>
      <c r="H267" s="228"/>
      <c r="I267" s="228"/>
      <c r="J267" s="229"/>
      <c r="K267" s="228"/>
      <c r="L267" s="229">
        <v>121.05</v>
      </c>
      <c r="M267" s="284"/>
      <c r="N267" s="230">
        <v>2361</v>
      </c>
    </row>
    <row r="268" spans="1:14" ht="15" customHeight="1" x14ac:dyDescent="0.25">
      <c r="A268" s="232"/>
      <c r="B268" s="246"/>
      <c r="C268" s="246"/>
      <c r="D268" s="246"/>
      <c r="E268" s="246"/>
      <c r="F268" s="232"/>
      <c r="G268" s="232"/>
      <c r="H268" s="232"/>
      <c r="I268" s="232"/>
      <c r="J268" s="236"/>
      <c r="K268" s="232"/>
      <c r="L268" s="236"/>
      <c r="M268" s="278"/>
      <c r="N268" s="236"/>
    </row>
    <row r="269" spans="1:14" ht="15" customHeight="1" x14ac:dyDescent="0.25">
      <c r="A269" s="296"/>
      <c r="B269" s="237"/>
      <c r="C269" s="514" t="s">
        <v>677</v>
      </c>
      <c r="D269" s="514"/>
      <c r="E269" s="514"/>
      <c r="F269" s="514"/>
      <c r="G269" s="514"/>
      <c r="H269" s="514"/>
      <c r="I269" s="514"/>
      <c r="J269" s="514"/>
      <c r="K269" s="514"/>
      <c r="L269" s="238">
        <v>5957.39</v>
      </c>
      <c r="M269" s="239"/>
      <c r="N269" s="240"/>
    </row>
    <row r="270" spans="1:14" ht="15" customHeight="1" x14ac:dyDescent="0.25">
      <c r="A270" s="518" t="s">
        <v>678</v>
      </c>
      <c r="B270" s="519"/>
      <c r="C270" s="519"/>
      <c r="D270" s="519"/>
      <c r="E270" s="519"/>
      <c r="F270" s="519"/>
      <c r="G270" s="519"/>
      <c r="H270" s="519"/>
      <c r="I270" s="519"/>
      <c r="J270" s="519"/>
      <c r="K270" s="519"/>
      <c r="L270" s="519"/>
      <c r="M270" s="519"/>
      <c r="N270" s="520"/>
    </row>
    <row r="271" spans="1:14" ht="33.75" customHeight="1" x14ac:dyDescent="0.25">
      <c r="A271" s="272">
        <v>22</v>
      </c>
      <c r="B271" s="247" t="s">
        <v>679</v>
      </c>
      <c r="C271" s="514" t="s">
        <v>680</v>
      </c>
      <c r="D271" s="514"/>
      <c r="E271" s="514"/>
      <c r="F271" s="228" t="s">
        <v>540</v>
      </c>
      <c r="G271" s="228"/>
      <c r="H271" s="228"/>
      <c r="I271" s="297">
        <v>3.1350000000000003E-2</v>
      </c>
      <c r="J271" s="229">
        <v>32550</v>
      </c>
      <c r="K271" s="228"/>
      <c r="L271" s="229">
        <v>1020.44</v>
      </c>
      <c r="M271" s="292">
        <v>5.47</v>
      </c>
      <c r="N271" s="230">
        <v>5582</v>
      </c>
    </row>
    <row r="272" spans="1:14" ht="15" customHeight="1" x14ac:dyDescent="0.25">
      <c r="A272" s="231"/>
      <c r="B272" s="246"/>
      <c r="C272" s="256" t="s">
        <v>541</v>
      </c>
      <c r="D272" s="293"/>
      <c r="E272" s="293"/>
      <c r="F272" s="232"/>
      <c r="G272" s="232"/>
      <c r="H272" s="232"/>
      <c r="I272" s="232"/>
      <c r="J272" s="233"/>
      <c r="K272" s="232"/>
      <c r="L272" s="233"/>
      <c r="M272" s="234"/>
      <c r="N272" s="235"/>
    </row>
    <row r="273" spans="1:14" ht="22.5" customHeight="1" x14ac:dyDescent="0.25">
      <c r="A273" s="289"/>
      <c r="B273" s="290"/>
      <c r="C273" s="515" t="s">
        <v>681</v>
      </c>
      <c r="D273" s="515"/>
      <c r="E273" s="515"/>
      <c r="F273" s="515"/>
      <c r="G273" s="515"/>
      <c r="H273" s="515"/>
      <c r="I273" s="515"/>
      <c r="J273" s="515"/>
      <c r="K273" s="515"/>
      <c r="L273" s="515"/>
      <c r="M273" s="515"/>
      <c r="N273" s="516"/>
    </row>
    <row r="274" spans="1:14" ht="22.5" customHeight="1" x14ac:dyDescent="0.25">
      <c r="A274" s="272">
        <v>23</v>
      </c>
      <c r="B274" s="247" t="s">
        <v>682</v>
      </c>
      <c r="C274" s="514" t="s">
        <v>683</v>
      </c>
      <c r="D274" s="514"/>
      <c r="E274" s="514"/>
      <c r="F274" s="228" t="s">
        <v>542</v>
      </c>
      <c r="G274" s="228"/>
      <c r="H274" s="228"/>
      <c r="I274" s="273">
        <v>3</v>
      </c>
      <c r="J274" s="229">
        <v>1422.04</v>
      </c>
      <c r="K274" s="228"/>
      <c r="L274" s="229">
        <v>4266.12</v>
      </c>
      <c r="M274" s="292">
        <v>5.47</v>
      </c>
      <c r="N274" s="230">
        <v>23336</v>
      </c>
    </row>
    <row r="275" spans="1:14" ht="15" customHeight="1" x14ac:dyDescent="0.25">
      <c r="A275" s="231"/>
      <c r="B275" s="246"/>
      <c r="C275" s="256" t="s">
        <v>541</v>
      </c>
      <c r="D275" s="293"/>
      <c r="E275" s="293"/>
      <c r="F275" s="232"/>
      <c r="G275" s="232"/>
      <c r="H275" s="232"/>
      <c r="I275" s="232"/>
      <c r="J275" s="233"/>
      <c r="K275" s="232"/>
      <c r="L275" s="233"/>
      <c r="M275" s="234"/>
      <c r="N275" s="235"/>
    </row>
    <row r="276" spans="1:14" ht="15" customHeight="1" x14ac:dyDescent="0.25">
      <c r="A276" s="272">
        <v>24</v>
      </c>
      <c r="B276" s="247" t="s">
        <v>545</v>
      </c>
      <c r="C276" s="514" t="s">
        <v>546</v>
      </c>
      <c r="D276" s="514"/>
      <c r="E276" s="514"/>
      <c r="F276" s="228" t="s">
        <v>547</v>
      </c>
      <c r="G276" s="228"/>
      <c r="H276" s="228"/>
      <c r="I276" s="298">
        <v>0.624</v>
      </c>
      <c r="J276" s="229">
        <v>17.03</v>
      </c>
      <c r="K276" s="228"/>
      <c r="L276" s="229">
        <v>10.63</v>
      </c>
      <c r="M276" s="292">
        <v>5.47</v>
      </c>
      <c r="N276" s="230">
        <v>58</v>
      </c>
    </row>
    <row r="277" spans="1:14" ht="22.5" customHeight="1" x14ac:dyDescent="0.25">
      <c r="A277" s="231"/>
      <c r="B277" s="246"/>
      <c r="C277" s="256" t="s">
        <v>541</v>
      </c>
      <c r="D277" s="293"/>
      <c r="E277" s="293"/>
      <c r="F277" s="232"/>
      <c r="G277" s="232"/>
      <c r="H277" s="232"/>
      <c r="I277" s="232"/>
      <c r="J277" s="233"/>
      <c r="K277" s="232"/>
      <c r="L277" s="233"/>
      <c r="M277" s="234"/>
      <c r="N277" s="235"/>
    </row>
    <row r="278" spans="1:14" ht="22.5" customHeight="1" x14ac:dyDescent="0.25">
      <c r="A278" s="289"/>
      <c r="B278" s="290"/>
      <c r="C278" s="515" t="s">
        <v>684</v>
      </c>
      <c r="D278" s="515"/>
      <c r="E278" s="515"/>
      <c r="F278" s="515"/>
      <c r="G278" s="515"/>
      <c r="H278" s="515"/>
      <c r="I278" s="515"/>
      <c r="J278" s="515"/>
      <c r="K278" s="515"/>
      <c r="L278" s="515"/>
      <c r="M278" s="515"/>
      <c r="N278" s="516"/>
    </row>
    <row r="279" spans="1:14" ht="15" customHeight="1" x14ac:dyDescent="0.25">
      <c r="A279" s="521" t="s">
        <v>685</v>
      </c>
      <c r="B279" s="522"/>
      <c r="C279" s="522"/>
      <c r="D279" s="522"/>
      <c r="E279" s="522"/>
      <c r="F279" s="522"/>
      <c r="G279" s="522"/>
      <c r="H279" s="522"/>
      <c r="I279" s="522"/>
      <c r="J279" s="522"/>
      <c r="K279" s="522"/>
      <c r="L279" s="522"/>
      <c r="M279" s="522"/>
      <c r="N279" s="523"/>
    </row>
    <row r="280" spans="1:14" ht="15" customHeight="1" x14ac:dyDescent="0.25">
      <c r="A280" s="272">
        <v>25</v>
      </c>
      <c r="B280" s="247" t="s">
        <v>548</v>
      </c>
      <c r="C280" s="514" t="s">
        <v>686</v>
      </c>
      <c r="D280" s="514"/>
      <c r="E280" s="514"/>
      <c r="F280" s="228" t="s">
        <v>542</v>
      </c>
      <c r="G280" s="228"/>
      <c r="H280" s="228"/>
      <c r="I280" s="273">
        <v>1</v>
      </c>
      <c r="J280" s="229">
        <v>833.49</v>
      </c>
      <c r="K280" s="228"/>
      <c r="L280" s="229">
        <v>833.49</v>
      </c>
      <c r="M280" s="292">
        <v>5.47</v>
      </c>
      <c r="N280" s="230">
        <v>4559</v>
      </c>
    </row>
    <row r="281" spans="1:14" ht="15" customHeight="1" x14ac:dyDescent="0.25">
      <c r="A281" s="231"/>
      <c r="B281" s="246"/>
      <c r="C281" s="256" t="s">
        <v>541</v>
      </c>
      <c r="D281" s="293"/>
      <c r="E281" s="293"/>
      <c r="F281" s="232"/>
      <c r="G281" s="232"/>
      <c r="H281" s="232"/>
      <c r="I281" s="232"/>
      <c r="J281" s="233"/>
      <c r="K281" s="232"/>
      <c r="L281" s="233"/>
      <c r="M281" s="234"/>
      <c r="N281" s="235"/>
    </row>
    <row r="282" spans="1:14" ht="22.5" customHeight="1" x14ac:dyDescent="0.25">
      <c r="A282" s="289"/>
      <c r="B282" s="290"/>
      <c r="C282" s="515" t="s">
        <v>687</v>
      </c>
      <c r="D282" s="515"/>
      <c r="E282" s="515"/>
      <c r="F282" s="515"/>
      <c r="G282" s="515"/>
      <c r="H282" s="515"/>
      <c r="I282" s="515"/>
      <c r="J282" s="515"/>
      <c r="K282" s="515"/>
      <c r="L282" s="515"/>
      <c r="M282" s="515"/>
      <c r="N282" s="516"/>
    </row>
    <row r="283" spans="1:14" ht="22.5" customHeight="1" x14ac:dyDescent="0.25">
      <c r="A283" s="272">
        <v>26</v>
      </c>
      <c r="B283" s="247" t="s">
        <v>688</v>
      </c>
      <c r="C283" s="514" t="s">
        <v>689</v>
      </c>
      <c r="D283" s="514"/>
      <c r="E283" s="514"/>
      <c r="F283" s="228" t="s">
        <v>542</v>
      </c>
      <c r="G283" s="228"/>
      <c r="H283" s="228"/>
      <c r="I283" s="273">
        <v>1</v>
      </c>
      <c r="J283" s="229">
        <v>7.35</v>
      </c>
      <c r="K283" s="228"/>
      <c r="L283" s="229">
        <v>7.35</v>
      </c>
      <c r="M283" s="292">
        <v>5.47</v>
      </c>
      <c r="N283" s="230">
        <v>40</v>
      </c>
    </row>
    <row r="284" spans="1:14" ht="15" customHeight="1" x14ac:dyDescent="0.25">
      <c r="A284" s="231"/>
      <c r="B284" s="246"/>
      <c r="C284" s="256" t="s">
        <v>541</v>
      </c>
      <c r="D284" s="293"/>
      <c r="E284" s="293"/>
      <c r="F284" s="232"/>
      <c r="G284" s="232"/>
      <c r="H284" s="232"/>
      <c r="I284" s="232"/>
      <c r="J284" s="233"/>
      <c r="K284" s="232"/>
      <c r="L284" s="233"/>
      <c r="M284" s="234"/>
      <c r="N284" s="235"/>
    </row>
    <row r="285" spans="1:14" ht="15" customHeight="1" x14ac:dyDescent="0.25">
      <c r="A285" s="272">
        <v>27</v>
      </c>
      <c r="B285" s="247" t="s">
        <v>548</v>
      </c>
      <c r="C285" s="514" t="s">
        <v>690</v>
      </c>
      <c r="D285" s="514"/>
      <c r="E285" s="514"/>
      <c r="F285" s="228" t="s">
        <v>542</v>
      </c>
      <c r="G285" s="228"/>
      <c r="H285" s="228"/>
      <c r="I285" s="273">
        <v>1</v>
      </c>
      <c r="J285" s="229">
        <v>13.79</v>
      </c>
      <c r="K285" s="228"/>
      <c r="L285" s="229">
        <v>13.79</v>
      </c>
      <c r="M285" s="292">
        <v>5.47</v>
      </c>
      <c r="N285" s="230">
        <v>75</v>
      </c>
    </row>
    <row r="286" spans="1:14" ht="15" customHeight="1" x14ac:dyDescent="0.25">
      <c r="A286" s="231"/>
      <c r="B286" s="246"/>
      <c r="C286" s="256" t="s">
        <v>541</v>
      </c>
      <c r="D286" s="293"/>
      <c r="E286" s="293"/>
      <c r="F286" s="232"/>
      <c r="G286" s="232"/>
      <c r="H286" s="232"/>
      <c r="I286" s="232"/>
      <c r="J286" s="233"/>
      <c r="K286" s="232"/>
      <c r="L286" s="233"/>
      <c r="M286" s="234"/>
      <c r="N286" s="235"/>
    </row>
    <row r="287" spans="1:14" ht="22.5" customHeight="1" x14ac:dyDescent="0.25">
      <c r="A287" s="289"/>
      <c r="B287" s="290"/>
      <c r="C287" s="515" t="s">
        <v>691</v>
      </c>
      <c r="D287" s="515"/>
      <c r="E287" s="515"/>
      <c r="F287" s="515"/>
      <c r="G287" s="515"/>
      <c r="H287" s="515"/>
      <c r="I287" s="515"/>
      <c r="J287" s="515"/>
      <c r="K287" s="515"/>
      <c r="L287" s="515"/>
      <c r="M287" s="515"/>
      <c r="N287" s="516"/>
    </row>
    <row r="288" spans="1:14" ht="22.5" customHeight="1" x14ac:dyDescent="0.25">
      <c r="A288" s="272">
        <v>28</v>
      </c>
      <c r="B288" s="247" t="s">
        <v>692</v>
      </c>
      <c r="C288" s="514" t="s">
        <v>693</v>
      </c>
      <c r="D288" s="514"/>
      <c r="E288" s="514"/>
      <c r="F288" s="228" t="s">
        <v>542</v>
      </c>
      <c r="G288" s="228"/>
      <c r="H288" s="228"/>
      <c r="I288" s="273">
        <v>3</v>
      </c>
      <c r="J288" s="229">
        <v>131.30000000000001</v>
      </c>
      <c r="K288" s="228"/>
      <c r="L288" s="229">
        <v>393.9</v>
      </c>
      <c r="M288" s="292">
        <v>5.47</v>
      </c>
      <c r="N288" s="230">
        <v>2155</v>
      </c>
    </row>
    <row r="289" spans="1:14" ht="15" customHeight="1" x14ac:dyDescent="0.25">
      <c r="A289" s="231"/>
      <c r="B289" s="246"/>
      <c r="C289" s="256" t="s">
        <v>541</v>
      </c>
      <c r="D289" s="293"/>
      <c r="E289" s="293"/>
      <c r="F289" s="232"/>
      <c r="G289" s="232"/>
      <c r="H289" s="232"/>
      <c r="I289" s="232"/>
      <c r="J289" s="233"/>
      <c r="K289" s="232"/>
      <c r="L289" s="233"/>
      <c r="M289" s="234"/>
      <c r="N289" s="235"/>
    </row>
    <row r="290" spans="1:14" ht="15" customHeight="1" x14ac:dyDescent="0.25">
      <c r="A290" s="272">
        <v>29</v>
      </c>
      <c r="B290" s="247" t="s">
        <v>694</v>
      </c>
      <c r="C290" s="514" t="s">
        <v>695</v>
      </c>
      <c r="D290" s="514"/>
      <c r="E290" s="514"/>
      <c r="F290" s="228" t="s">
        <v>553</v>
      </c>
      <c r="G290" s="228"/>
      <c r="H290" s="228"/>
      <c r="I290" s="292">
        <v>0.03</v>
      </c>
      <c r="J290" s="229">
        <v>27</v>
      </c>
      <c r="K290" s="228"/>
      <c r="L290" s="229">
        <v>0.81</v>
      </c>
      <c r="M290" s="292">
        <v>5.47</v>
      </c>
      <c r="N290" s="230">
        <v>4</v>
      </c>
    </row>
    <row r="291" spans="1:14" ht="22.5" customHeight="1" x14ac:dyDescent="0.25">
      <c r="A291" s="231"/>
      <c r="B291" s="246"/>
      <c r="C291" s="256" t="s">
        <v>541</v>
      </c>
      <c r="D291" s="293"/>
      <c r="E291" s="293"/>
      <c r="F291" s="232"/>
      <c r="G291" s="232"/>
      <c r="H291" s="232"/>
      <c r="I291" s="232"/>
      <c r="J291" s="233"/>
      <c r="K291" s="232"/>
      <c r="L291" s="233"/>
      <c r="M291" s="234"/>
      <c r="N291" s="235"/>
    </row>
    <row r="292" spans="1:14" ht="15" customHeight="1" x14ac:dyDescent="0.25">
      <c r="A292" s="289"/>
      <c r="B292" s="290"/>
      <c r="C292" s="515" t="s">
        <v>696</v>
      </c>
      <c r="D292" s="515"/>
      <c r="E292" s="515"/>
      <c r="F292" s="515"/>
      <c r="G292" s="515"/>
      <c r="H292" s="515"/>
      <c r="I292" s="515"/>
      <c r="J292" s="515"/>
      <c r="K292" s="515"/>
      <c r="L292" s="515"/>
      <c r="M292" s="515"/>
      <c r="N292" s="516"/>
    </row>
    <row r="293" spans="1:14" ht="15" customHeight="1" x14ac:dyDescent="0.25">
      <c r="A293" s="272">
        <v>30</v>
      </c>
      <c r="B293" s="247" t="s">
        <v>548</v>
      </c>
      <c r="C293" s="514" t="s">
        <v>697</v>
      </c>
      <c r="D293" s="514"/>
      <c r="E293" s="514"/>
      <c r="F293" s="228" t="s">
        <v>542</v>
      </c>
      <c r="G293" s="228"/>
      <c r="H293" s="228"/>
      <c r="I293" s="273">
        <v>6</v>
      </c>
      <c r="J293" s="229">
        <v>32.299999999999997</v>
      </c>
      <c r="K293" s="228"/>
      <c r="L293" s="229">
        <v>193.8</v>
      </c>
      <c r="M293" s="292">
        <v>5.47</v>
      </c>
      <c r="N293" s="230">
        <v>1060</v>
      </c>
    </row>
    <row r="294" spans="1:14" ht="22.5" customHeight="1" x14ac:dyDescent="0.25">
      <c r="A294" s="231"/>
      <c r="B294" s="246"/>
      <c r="C294" s="256" t="s">
        <v>541</v>
      </c>
      <c r="D294" s="293"/>
      <c r="E294" s="293"/>
      <c r="F294" s="232"/>
      <c r="G294" s="232"/>
      <c r="H294" s="232"/>
      <c r="I294" s="232"/>
      <c r="J294" s="233"/>
      <c r="K294" s="232"/>
      <c r="L294" s="233"/>
      <c r="M294" s="234"/>
      <c r="N294" s="235"/>
    </row>
    <row r="295" spans="1:14" ht="22.5" customHeight="1" x14ac:dyDescent="0.25">
      <c r="A295" s="289"/>
      <c r="B295" s="290"/>
      <c r="C295" s="515" t="s">
        <v>698</v>
      </c>
      <c r="D295" s="515"/>
      <c r="E295" s="515"/>
      <c r="F295" s="515"/>
      <c r="G295" s="515"/>
      <c r="H295" s="515"/>
      <c r="I295" s="515"/>
      <c r="J295" s="515"/>
      <c r="K295" s="515"/>
      <c r="L295" s="515"/>
      <c r="M295" s="515"/>
      <c r="N295" s="516"/>
    </row>
    <row r="296" spans="1:14" ht="15" customHeight="1" x14ac:dyDescent="0.25">
      <c r="A296" s="521" t="s">
        <v>699</v>
      </c>
      <c r="B296" s="522"/>
      <c r="C296" s="522"/>
      <c r="D296" s="522"/>
      <c r="E296" s="522"/>
      <c r="F296" s="522"/>
      <c r="G296" s="522"/>
      <c r="H296" s="522"/>
      <c r="I296" s="522"/>
      <c r="J296" s="522"/>
      <c r="K296" s="522"/>
      <c r="L296" s="522"/>
      <c r="M296" s="522"/>
      <c r="N296" s="523"/>
    </row>
    <row r="297" spans="1:14" ht="15" customHeight="1" x14ac:dyDescent="0.25">
      <c r="A297" s="272">
        <v>31</v>
      </c>
      <c r="B297" s="247" t="s">
        <v>548</v>
      </c>
      <c r="C297" s="514" t="s">
        <v>700</v>
      </c>
      <c r="D297" s="514"/>
      <c r="E297" s="514"/>
      <c r="F297" s="228" t="s">
        <v>542</v>
      </c>
      <c r="G297" s="228"/>
      <c r="H297" s="228"/>
      <c r="I297" s="273">
        <v>1</v>
      </c>
      <c r="J297" s="229">
        <v>981.11</v>
      </c>
      <c r="K297" s="228"/>
      <c r="L297" s="229">
        <v>981.11</v>
      </c>
      <c r="M297" s="292">
        <v>5.47</v>
      </c>
      <c r="N297" s="230">
        <v>5367</v>
      </c>
    </row>
    <row r="298" spans="1:14" ht="15" customHeight="1" x14ac:dyDescent="0.25">
      <c r="A298" s="231"/>
      <c r="B298" s="246"/>
      <c r="C298" s="256" t="s">
        <v>541</v>
      </c>
      <c r="D298" s="293"/>
      <c r="E298" s="293"/>
      <c r="F298" s="232"/>
      <c r="G298" s="232"/>
      <c r="H298" s="232"/>
      <c r="I298" s="232"/>
      <c r="J298" s="233"/>
      <c r="K298" s="232"/>
      <c r="L298" s="233"/>
      <c r="M298" s="234"/>
      <c r="N298" s="235"/>
    </row>
    <row r="299" spans="1:14" ht="22.5" customHeight="1" x14ac:dyDescent="0.25">
      <c r="A299" s="289"/>
      <c r="B299" s="290"/>
      <c r="C299" s="515" t="s">
        <v>701</v>
      </c>
      <c r="D299" s="515"/>
      <c r="E299" s="515"/>
      <c r="F299" s="515"/>
      <c r="G299" s="515"/>
      <c r="H299" s="515"/>
      <c r="I299" s="515"/>
      <c r="J299" s="515"/>
      <c r="K299" s="515"/>
      <c r="L299" s="515"/>
      <c r="M299" s="515"/>
      <c r="N299" s="516"/>
    </row>
    <row r="300" spans="1:14" ht="22.5" customHeight="1" x14ac:dyDescent="0.25">
      <c r="A300" s="272">
        <v>32</v>
      </c>
      <c r="B300" s="247" t="s">
        <v>548</v>
      </c>
      <c r="C300" s="514" t="s">
        <v>702</v>
      </c>
      <c r="D300" s="514"/>
      <c r="E300" s="514"/>
      <c r="F300" s="228" t="s">
        <v>542</v>
      </c>
      <c r="G300" s="228"/>
      <c r="H300" s="228"/>
      <c r="I300" s="273">
        <v>1</v>
      </c>
      <c r="J300" s="229">
        <v>213.28</v>
      </c>
      <c r="K300" s="228"/>
      <c r="L300" s="229">
        <v>213.28</v>
      </c>
      <c r="M300" s="292">
        <v>5.47</v>
      </c>
      <c r="N300" s="230">
        <v>1167</v>
      </c>
    </row>
    <row r="301" spans="1:14" ht="15" customHeight="1" x14ac:dyDescent="0.25">
      <c r="A301" s="231"/>
      <c r="B301" s="246"/>
      <c r="C301" s="256" t="s">
        <v>541</v>
      </c>
      <c r="D301" s="293"/>
      <c r="E301" s="293"/>
      <c r="F301" s="232"/>
      <c r="G301" s="232"/>
      <c r="H301" s="232"/>
      <c r="I301" s="232"/>
      <c r="J301" s="233"/>
      <c r="K301" s="232"/>
      <c r="L301" s="233"/>
      <c r="M301" s="234"/>
      <c r="N301" s="235"/>
    </row>
    <row r="302" spans="1:14" ht="15" customHeight="1" x14ac:dyDescent="0.25">
      <c r="A302" s="289"/>
      <c r="B302" s="290"/>
      <c r="C302" s="515" t="s">
        <v>703</v>
      </c>
      <c r="D302" s="515"/>
      <c r="E302" s="515"/>
      <c r="F302" s="515"/>
      <c r="G302" s="515"/>
      <c r="H302" s="515"/>
      <c r="I302" s="515"/>
      <c r="J302" s="515"/>
      <c r="K302" s="515"/>
      <c r="L302" s="515"/>
      <c r="M302" s="515"/>
      <c r="N302" s="516"/>
    </row>
    <row r="303" spans="1:14" ht="15" customHeight="1" x14ac:dyDescent="0.25">
      <c r="A303" s="272">
        <v>33</v>
      </c>
      <c r="B303" s="247" t="s">
        <v>548</v>
      </c>
      <c r="C303" s="514" t="s">
        <v>704</v>
      </c>
      <c r="D303" s="514"/>
      <c r="E303" s="514"/>
      <c r="F303" s="228" t="s">
        <v>542</v>
      </c>
      <c r="G303" s="228"/>
      <c r="H303" s="228"/>
      <c r="I303" s="273">
        <v>1</v>
      </c>
      <c r="J303" s="229">
        <v>95.98</v>
      </c>
      <c r="K303" s="228"/>
      <c r="L303" s="229">
        <v>95.98</v>
      </c>
      <c r="M303" s="292">
        <v>5.47</v>
      </c>
      <c r="N303" s="230">
        <v>525</v>
      </c>
    </row>
    <row r="304" spans="1:14" ht="15" customHeight="1" x14ac:dyDescent="0.25">
      <c r="A304" s="231"/>
      <c r="B304" s="246"/>
      <c r="C304" s="256" t="s">
        <v>541</v>
      </c>
      <c r="D304" s="293"/>
      <c r="E304" s="293"/>
      <c r="F304" s="232"/>
      <c r="G304" s="232"/>
      <c r="H304" s="232"/>
      <c r="I304" s="232"/>
      <c r="J304" s="233"/>
      <c r="K304" s="232"/>
      <c r="L304" s="233"/>
      <c r="M304" s="234"/>
      <c r="N304" s="235"/>
    </row>
    <row r="305" spans="1:14" ht="22.5" customHeight="1" x14ac:dyDescent="0.25">
      <c r="A305" s="289"/>
      <c r="B305" s="290"/>
      <c r="C305" s="515" t="s">
        <v>705</v>
      </c>
      <c r="D305" s="515"/>
      <c r="E305" s="515"/>
      <c r="F305" s="515"/>
      <c r="G305" s="515"/>
      <c r="H305" s="515"/>
      <c r="I305" s="515"/>
      <c r="J305" s="515"/>
      <c r="K305" s="515"/>
      <c r="L305" s="515"/>
      <c r="M305" s="515"/>
      <c r="N305" s="516"/>
    </row>
    <row r="306" spans="1:14" ht="22.5" customHeight="1" x14ac:dyDescent="0.25">
      <c r="A306" s="272">
        <v>34</v>
      </c>
      <c r="B306" s="247" t="s">
        <v>548</v>
      </c>
      <c r="C306" s="514" t="s">
        <v>706</v>
      </c>
      <c r="D306" s="514"/>
      <c r="E306" s="514"/>
      <c r="F306" s="228" t="s">
        <v>542</v>
      </c>
      <c r="G306" s="228"/>
      <c r="H306" s="228"/>
      <c r="I306" s="273">
        <v>2</v>
      </c>
      <c r="J306" s="229">
        <v>44.94</v>
      </c>
      <c r="K306" s="228"/>
      <c r="L306" s="229">
        <v>89.88</v>
      </c>
      <c r="M306" s="292">
        <v>5.47</v>
      </c>
      <c r="N306" s="230">
        <v>492</v>
      </c>
    </row>
    <row r="307" spans="1:14" ht="15" customHeight="1" x14ac:dyDescent="0.25">
      <c r="A307" s="231"/>
      <c r="B307" s="246"/>
      <c r="C307" s="256" t="s">
        <v>541</v>
      </c>
      <c r="D307" s="293"/>
      <c r="E307" s="293"/>
      <c r="F307" s="232"/>
      <c r="G307" s="232"/>
      <c r="H307" s="232"/>
      <c r="I307" s="232"/>
      <c r="J307" s="233"/>
      <c r="K307" s="232"/>
      <c r="L307" s="233"/>
      <c r="M307" s="234"/>
      <c r="N307" s="235"/>
    </row>
    <row r="308" spans="1:14" ht="22.5" customHeight="1" x14ac:dyDescent="0.25">
      <c r="A308" s="289"/>
      <c r="B308" s="290"/>
      <c r="C308" s="515" t="s">
        <v>707</v>
      </c>
      <c r="D308" s="515"/>
      <c r="E308" s="515"/>
      <c r="F308" s="515"/>
      <c r="G308" s="515"/>
      <c r="H308" s="515"/>
      <c r="I308" s="515"/>
      <c r="J308" s="515"/>
      <c r="K308" s="515"/>
      <c r="L308" s="515"/>
      <c r="M308" s="515"/>
      <c r="N308" s="516"/>
    </row>
    <row r="309" spans="1:14" ht="15" customHeight="1" x14ac:dyDescent="0.25">
      <c r="A309" s="272">
        <v>35</v>
      </c>
      <c r="B309" s="247" t="s">
        <v>548</v>
      </c>
      <c r="C309" s="514" t="s">
        <v>708</v>
      </c>
      <c r="D309" s="514"/>
      <c r="E309" s="514"/>
      <c r="F309" s="228" t="s">
        <v>542</v>
      </c>
      <c r="G309" s="228"/>
      <c r="H309" s="228"/>
      <c r="I309" s="273">
        <v>1</v>
      </c>
      <c r="J309" s="229">
        <v>255.94</v>
      </c>
      <c r="K309" s="228"/>
      <c r="L309" s="229">
        <v>255.94</v>
      </c>
      <c r="M309" s="292">
        <v>5.47</v>
      </c>
      <c r="N309" s="230">
        <v>1400</v>
      </c>
    </row>
    <row r="310" spans="1:14" ht="22.5" customHeight="1" x14ac:dyDescent="0.25">
      <c r="A310" s="231"/>
      <c r="B310" s="246"/>
      <c r="C310" s="256" t="s">
        <v>541</v>
      </c>
      <c r="D310" s="293"/>
      <c r="E310" s="293"/>
      <c r="F310" s="232"/>
      <c r="G310" s="232"/>
      <c r="H310" s="232"/>
      <c r="I310" s="232"/>
      <c r="J310" s="233"/>
      <c r="K310" s="232"/>
      <c r="L310" s="233"/>
      <c r="M310" s="234"/>
      <c r="N310" s="235"/>
    </row>
    <row r="311" spans="1:14" ht="22.5" customHeight="1" x14ac:dyDescent="0.25">
      <c r="A311" s="289"/>
      <c r="B311" s="290"/>
      <c r="C311" s="515" t="s">
        <v>709</v>
      </c>
      <c r="D311" s="515"/>
      <c r="E311" s="515"/>
      <c r="F311" s="515"/>
      <c r="G311" s="515"/>
      <c r="H311" s="515"/>
      <c r="I311" s="515"/>
      <c r="J311" s="515"/>
      <c r="K311" s="515"/>
      <c r="L311" s="515"/>
      <c r="M311" s="515"/>
      <c r="N311" s="516"/>
    </row>
    <row r="312" spans="1:14" ht="15" customHeight="1" x14ac:dyDescent="0.25">
      <c r="A312" s="272">
        <v>36</v>
      </c>
      <c r="B312" s="247" t="s">
        <v>548</v>
      </c>
      <c r="C312" s="514" t="s">
        <v>710</v>
      </c>
      <c r="D312" s="514"/>
      <c r="E312" s="514"/>
      <c r="F312" s="228" t="s">
        <v>542</v>
      </c>
      <c r="G312" s="228"/>
      <c r="H312" s="228"/>
      <c r="I312" s="273">
        <v>2</v>
      </c>
      <c r="J312" s="229">
        <v>36.56</v>
      </c>
      <c r="K312" s="228"/>
      <c r="L312" s="229">
        <v>73.12</v>
      </c>
      <c r="M312" s="292">
        <v>5.47</v>
      </c>
      <c r="N312" s="230">
        <v>400</v>
      </c>
    </row>
    <row r="313" spans="1:14" ht="15" customHeight="1" x14ac:dyDescent="0.25">
      <c r="A313" s="231"/>
      <c r="B313" s="246"/>
      <c r="C313" s="256" t="s">
        <v>541</v>
      </c>
      <c r="D313" s="293"/>
      <c r="E313" s="293"/>
      <c r="F313" s="232"/>
      <c r="G313" s="232"/>
      <c r="H313" s="232"/>
      <c r="I313" s="232"/>
      <c r="J313" s="233"/>
      <c r="K313" s="232"/>
      <c r="L313" s="233"/>
      <c r="M313" s="234"/>
      <c r="N313" s="235"/>
    </row>
    <row r="314" spans="1:14" ht="15" customHeight="1" x14ac:dyDescent="0.25">
      <c r="A314" s="289"/>
      <c r="B314" s="290"/>
      <c r="C314" s="515" t="s">
        <v>711</v>
      </c>
      <c r="D314" s="515"/>
      <c r="E314" s="515"/>
      <c r="F314" s="515"/>
      <c r="G314" s="515"/>
      <c r="H314" s="515"/>
      <c r="I314" s="515"/>
      <c r="J314" s="515"/>
      <c r="K314" s="515"/>
      <c r="L314" s="515"/>
      <c r="M314" s="515"/>
      <c r="N314" s="516"/>
    </row>
    <row r="315" spans="1:14" ht="15" customHeight="1" x14ac:dyDescent="0.25">
      <c r="A315" s="272">
        <v>37</v>
      </c>
      <c r="B315" s="247" t="s">
        <v>548</v>
      </c>
      <c r="C315" s="514" t="s">
        <v>554</v>
      </c>
      <c r="D315" s="514"/>
      <c r="E315" s="514"/>
      <c r="F315" s="228" t="s">
        <v>542</v>
      </c>
      <c r="G315" s="228"/>
      <c r="H315" s="228"/>
      <c r="I315" s="273">
        <v>5</v>
      </c>
      <c r="J315" s="229">
        <v>33.270000000000003</v>
      </c>
      <c r="K315" s="228"/>
      <c r="L315" s="229">
        <v>166.35</v>
      </c>
      <c r="M315" s="292">
        <v>5.47</v>
      </c>
      <c r="N315" s="230">
        <v>910</v>
      </c>
    </row>
    <row r="316" spans="1:14" ht="22.5" customHeight="1" x14ac:dyDescent="0.25">
      <c r="A316" s="231"/>
      <c r="B316" s="246"/>
      <c r="C316" s="256" t="s">
        <v>541</v>
      </c>
      <c r="D316" s="293"/>
      <c r="E316" s="293"/>
      <c r="F316" s="232"/>
      <c r="G316" s="232"/>
      <c r="H316" s="232"/>
      <c r="I316" s="232"/>
      <c r="J316" s="233"/>
      <c r="K316" s="232"/>
      <c r="L316" s="233"/>
      <c r="M316" s="234"/>
      <c r="N316" s="235"/>
    </row>
    <row r="317" spans="1:14" ht="22.5" customHeight="1" x14ac:dyDescent="0.25">
      <c r="A317" s="289"/>
      <c r="B317" s="290"/>
      <c r="C317" s="515" t="s">
        <v>620</v>
      </c>
      <c r="D317" s="515"/>
      <c r="E317" s="515"/>
      <c r="F317" s="515"/>
      <c r="G317" s="515"/>
      <c r="H317" s="515"/>
      <c r="I317" s="515"/>
      <c r="J317" s="515"/>
      <c r="K317" s="515"/>
      <c r="L317" s="515"/>
      <c r="M317" s="515"/>
      <c r="N317" s="516"/>
    </row>
    <row r="318" spans="1:14" ht="15" customHeight="1" x14ac:dyDescent="0.25">
      <c r="A318" s="272">
        <v>38</v>
      </c>
      <c r="B318" s="247" t="s">
        <v>548</v>
      </c>
      <c r="C318" s="514" t="s">
        <v>690</v>
      </c>
      <c r="D318" s="514"/>
      <c r="E318" s="514"/>
      <c r="F318" s="228" t="s">
        <v>542</v>
      </c>
      <c r="G318" s="228"/>
      <c r="H318" s="228"/>
      <c r="I318" s="273">
        <v>5</v>
      </c>
      <c r="J318" s="229">
        <v>13.79</v>
      </c>
      <c r="K318" s="228"/>
      <c r="L318" s="229">
        <v>68.95</v>
      </c>
      <c r="M318" s="292">
        <v>5.47</v>
      </c>
      <c r="N318" s="230">
        <v>377</v>
      </c>
    </row>
    <row r="319" spans="1:14" ht="22.5" customHeight="1" x14ac:dyDescent="0.25">
      <c r="A319" s="231"/>
      <c r="B319" s="246"/>
      <c r="C319" s="256" t="s">
        <v>541</v>
      </c>
      <c r="D319" s="293"/>
      <c r="E319" s="293"/>
      <c r="F319" s="232"/>
      <c r="G319" s="232"/>
      <c r="H319" s="232"/>
      <c r="I319" s="232"/>
      <c r="J319" s="233"/>
      <c r="K319" s="232"/>
      <c r="L319" s="233"/>
      <c r="M319" s="234"/>
      <c r="N319" s="235"/>
    </row>
    <row r="320" spans="1:14" ht="15" customHeight="1" x14ac:dyDescent="0.25">
      <c r="A320" s="289"/>
      <c r="B320" s="290"/>
      <c r="C320" s="515" t="s">
        <v>691</v>
      </c>
      <c r="D320" s="515"/>
      <c r="E320" s="515"/>
      <c r="F320" s="515"/>
      <c r="G320" s="515"/>
      <c r="H320" s="515"/>
      <c r="I320" s="515"/>
      <c r="J320" s="515"/>
      <c r="K320" s="515"/>
      <c r="L320" s="515"/>
      <c r="M320" s="515"/>
      <c r="N320" s="516"/>
    </row>
    <row r="321" spans="1:14" ht="15" customHeight="1" x14ac:dyDescent="0.25">
      <c r="A321" s="272">
        <v>39</v>
      </c>
      <c r="B321" s="247" t="s">
        <v>692</v>
      </c>
      <c r="C321" s="514" t="s">
        <v>693</v>
      </c>
      <c r="D321" s="514"/>
      <c r="E321" s="514"/>
      <c r="F321" s="228" t="s">
        <v>542</v>
      </c>
      <c r="G321" s="228"/>
      <c r="H321" s="228"/>
      <c r="I321" s="273">
        <v>1</v>
      </c>
      <c r="J321" s="229">
        <v>131.30000000000001</v>
      </c>
      <c r="K321" s="228"/>
      <c r="L321" s="229">
        <v>131.30000000000001</v>
      </c>
      <c r="M321" s="292">
        <v>5.47</v>
      </c>
      <c r="N321" s="230">
        <v>718</v>
      </c>
    </row>
    <row r="322" spans="1:14" ht="22.5" customHeight="1" x14ac:dyDescent="0.25">
      <c r="A322" s="231"/>
      <c r="B322" s="246"/>
      <c r="C322" s="256" t="s">
        <v>541</v>
      </c>
      <c r="D322" s="293"/>
      <c r="E322" s="293"/>
      <c r="F322" s="232"/>
      <c r="G322" s="232"/>
      <c r="H322" s="232"/>
      <c r="I322" s="232"/>
      <c r="J322" s="233"/>
      <c r="K322" s="232"/>
      <c r="L322" s="233"/>
      <c r="M322" s="234"/>
      <c r="N322" s="235"/>
    </row>
    <row r="323" spans="1:14" ht="22.5" customHeight="1" x14ac:dyDescent="0.25">
      <c r="A323" s="272">
        <v>40</v>
      </c>
      <c r="B323" s="247" t="s">
        <v>694</v>
      </c>
      <c r="C323" s="514" t="s">
        <v>695</v>
      </c>
      <c r="D323" s="514"/>
      <c r="E323" s="514"/>
      <c r="F323" s="228" t="s">
        <v>553</v>
      </c>
      <c r="G323" s="228"/>
      <c r="H323" s="228"/>
      <c r="I323" s="292">
        <v>0.01</v>
      </c>
      <c r="J323" s="229">
        <v>27</v>
      </c>
      <c r="K323" s="228"/>
      <c r="L323" s="229">
        <v>0.27</v>
      </c>
      <c r="M323" s="292">
        <v>5.47</v>
      </c>
      <c r="N323" s="230">
        <v>1</v>
      </c>
    </row>
    <row r="324" spans="1:14" ht="15" customHeight="1" x14ac:dyDescent="0.25">
      <c r="A324" s="231"/>
      <c r="B324" s="246"/>
      <c r="C324" s="256" t="s">
        <v>541</v>
      </c>
      <c r="D324" s="293"/>
      <c r="E324" s="293"/>
      <c r="F324" s="232"/>
      <c r="G324" s="232"/>
      <c r="H324" s="232"/>
      <c r="I324" s="232"/>
      <c r="J324" s="233"/>
      <c r="K324" s="232"/>
      <c r="L324" s="233"/>
      <c r="M324" s="234"/>
      <c r="N324" s="235"/>
    </row>
    <row r="325" spans="1:14" ht="15" customHeight="1" x14ac:dyDescent="0.25">
      <c r="A325" s="289"/>
      <c r="B325" s="290"/>
      <c r="C325" s="515" t="s">
        <v>618</v>
      </c>
      <c r="D325" s="515"/>
      <c r="E325" s="515"/>
      <c r="F325" s="515"/>
      <c r="G325" s="515"/>
      <c r="H325" s="515"/>
      <c r="I325" s="515"/>
      <c r="J325" s="515"/>
      <c r="K325" s="515"/>
      <c r="L325" s="515"/>
      <c r="M325" s="515"/>
      <c r="N325" s="516"/>
    </row>
    <row r="326" spans="1:14" ht="15" customHeight="1" x14ac:dyDescent="0.25">
      <c r="A326" s="272">
        <v>41</v>
      </c>
      <c r="B326" s="247" t="s">
        <v>548</v>
      </c>
      <c r="C326" s="514" t="s">
        <v>697</v>
      </c>
      <c r="D326" s="514"/>
      <c r="E326" s="514"/>
      <c r="F326" s="228" t="s">
        <v>542</v>
      </c>
      <c r="G326" s="228"/>
      <c r="H326" s="228"/>
      <c r="I326" s="273">
        <v>2</v>
      </c>
      <c r="J326" s="229">
        <v>32.299999999999997</v>
      </c>
      <c r="K326" s="228"/>
      <c r="L326" s="229">
        <v>64.599999999999994</v>
      </c>
      <c r="M326" s="292">
        <v>5.47</v>
      </c>
      <c r="N326" s="230">
        <v>353</v>
      </c>
    </row>
    <row r="327" spans="1:14" ht="15" customHeight="1" x14ac:dyDescent="0.25">
      <c r="A327" s="231"/>
      <c r="B327" s="246"/>
      <c r="C327" s="256" t="s">
        <v>541</v>
      </c>
      <c r="D327" s="293"/>
      <c r="E327" s="293"/>
      <c r="F327" s="232"/>
      <c r="G327" s="232"/>
      <c r="H327" s="232"/>
      <c r="I327" s="232"/>
      <c r="J327" s="233"/>
      <c r="K327" s="232"/>
      <c r="L327" s="233"/>
      <c r="M327" s="234"/>
      <c r="N327" s="235"/>
    </row>
    <row r="328" spans="1:14" ht="22.5" customHeight="1" x14ac:dyDescent="0.25">
      <c r="A328" s="289"/>
      <c r="B328" s="290"/>
      <c r="C328" s="515" t="s">
        <v>698</v>
      </c>
      <c r="D328" s="515"/>
      <c r="E328" s="515"/>
      <c r="F328" s="515"/>
      <c r="G328" s="515"/>
      <c r="H328" s="515"/>
      <c r="I328" s="515"/>
      <c r="J328" s="515"/>
      <c r="K328" s="515"/>
      <c r="L328" s="515"/>
      <c r="M328" s="515"/>
      <c r="N328" s="516"/>
    </row>
    <row r="329" spans="1:14" ht="22.5" customHeight="1" x14ac:dyDescent="0.25">
      <c r="A329" s="272">
        <v>42</v>
      </c>
      <c r="B329" s="247" t="s">
        <v>548</v>
      </c>
      <c r="C329" s="514" t="s">
        <v>712</v>
      </c>
      <c r="D329" s="514"/>
      <c r="E329" s="514"/>
      <c r="F329" s="228" t="s">
        <v>542</v>
      </c>
      <c r="G329" s="228"/>
      <c r="H329" s="228"/>
      <c r="I329" s="273">
        <v>3</v>
      </c>
      <c r="J329" s="229">
        <v>44.79</v>
      </c>
      <c r="K329" s="228"/>
      <c r="L329" s="229">
        <v>134.37</v>
      </c>
      <c r="M329" s="292">
        <v>5.47</v>
      </c>
      <c r="N329" s="230">
        <v>735</v>
      </c>
    </row>
    <row r="330" spans="1:14" ht="15" customHeight="1" x14ac:dyDescent="0.25">
      <c r="A330" s="231"/>
      <c r="B330" s="246"/>
      <c r="C330" s="256" t="s">
        <v>541</v>
      </c>
      <c r="D330" s="293"/>
      <c r="E330" s="293"/>
      <c r="F330" s="232"/>
      <c r="G330" s="232"/>
      <c r="H330" s="232"/>
      <c r="I330" s="232"/>
      <c r="J330" s="233"/>
      <c r="K330" s="232"/>
      <c r="L330" s="233"/>
      <c r="M330" s="234"/>
      <c r="N330" s="235"/>
    </row>
    <row r="331" spans="1:14" ht="22.5" customHeight="1" x14ac:dyDescent="0.25">
      <c r="A331" s="289"/>
      <c r="B331" s="290"/>
      <c r="C331" s="515" t="s">
        <v>713</v>
      </c>
      <c r="D331" s="515"/>
      <c r="E331" s="515"/>
      <c r="F331" s="515"/>
      <c r="G331" s="515"/>
      <c r="H331" s="515"/>
      <c r="I331" s="515"/>
      <c r="J331" s="515"/>
      <c r="K331" s="515"/>
      <c r="L331" s="515"/>
      <c r="M331" s="515"/>
      <c r="N331" s="516"/>
    </row>
    <row r="332" spans="1:14" ht="15" customHeight="1" x14ac:dyDescent="0.25">
      <c r="A332" s="272">
        <v>43</v>
      </c>
      <c r="B332" s="247" t="s">
        <v>714</v>
      </c>
      <c r="C332" s="514" t="s">
        <v>715</v>
      </c>
      <c r="D332" s="514"/>
      <c r="E332" s="514"/>
      <c r="F332" s="228" t="s">
        <v>542</v>
      </c>
      <c r="G332" s="228"/>
      <c r="H332" s="228"/>
      <c r="I332" s="273">
        <v>6</v>
      </c>
      <c r="J332" s="229">
        <v>183.47</v>
      </c>
      <c r="K332" s="228"/>
      <c r="L332" s="229">
        <v>1100.82</v>
      </c>
      <c r="M332" s="292">
        <v>5.47</v>
      </c>
      <c r="N332" s="230">
        <v>6021</v>
      </c>
    </row>
    <row r="333" spans="1:14" ht="15" customHeight="1" x14ac:dyDescent="0.25">
      <c r="A333" s="231"/>
      <c r="B333" s="246"/>
      <c r="C333" s="256" t="s">
        <v>541</v>
      </c>
      <c r="D333" s="293"/>
      <c r="E333" s="293"/>
      <c r="F333" s="232"/>
      <c r="G333" s="232"/>
      <c r="H333" s="232"/>
      <c r="I333" s="232"/>
      <c r="J333" s="233"/>
      <c r="K333" s="232"/>
      <c r="L333" s="233"/>
      <c r="M333" s="234"/>
      <c r="N333" s="235"/>
    </row>
    <row r="334" spans="1:14" ht="22.5" customHeight="1" x14ac:dyDescent="0.25">
      <c r="A334" s="272">
        <v>44</v>
      </c>
      <c r="B334" s="247" t="s">
        <v>716</v>
      </c>
      <c r="C334" s="514" t="s">
        <v>717</v>
      </c>
      <c r="D334" s="514"/>
      <c r="E334" s="514"/>
      <c r="F334" s="228" t="s">
        <v>542</v>
      </c>
      <c r="G334" s="228"/>
      <c r="H334" s="228"/>
      <c r="I334" s="273">
        <v>3</v>
      </c>
      <c r="J334" s="229">
        <v>79.56</v>
      </c>
      <c r="K334" s="228"/>
      <c r="L334" s="229">
        <v>238.68</v>
      </c>
      <c r="M334" s="292">
        <v>5.47</v>
      </c>
      <c r="N334" s="230">
        <v>1306</v>
      </c>
    </row>
    <row r="335" spans="1:14" ht="22.5" customHeight="1" x14ac:dyDescent="0.25">
      <c r="A335" s="231"/>
      <c r="B335" s="246"/>
      <c r="C335" s="256" t="s">
        <v>541</v>
      </c>
      <c r="D335" s="293"/>
      <c r="E335" s="293"/>
      <c r="F335" s="232"/>
      <c r="G335" s="232"/>
      <c r="H335" s="232"/>
      <c r="I335" s="232"/>
      <c r="J335" s="233"/>
      <c r="K335" s="232"/>
      <c r="L335" s="233"/>
      <c r="M335" s="234"/>
      <c r="N335" s="235"/>
    </row>
    <row r="336" spans="1:14" ht="15" customHeight="1" x14ac:dyDescent="0.25">
      <c r="A336" s="272">
        <v>45</v>
      </c>
      <c r="B336" s="247" t="s">
        <v>718</v>
      </c>
      <c r="C336" s="514" t="s">
        <v>719</v>
      </c>
      <c r="D336" s="514"/>
      <c r="E336" s="514"/>
      <c r="F336" s="228" t="s">
        <v>542</v>
      </c>
      <c r="G336" s="228"/>
      <c r="H336" s="228"/>
      <c r="I336" s="273">
        <v>3</v>
      </c>
      <c r="J336" s="229">
        <v>10.86</v>
      </c>
      <c r="K336" s="228"/>
      <c r="L336" s="229">
        <v>32.58</v>
      </c>
      <c r="M336" s="292">
        <v>5.47</v>
      </c>
      <c r="N336" s="230">
        <v>178</v>
      </c>
    </row>
    <row r="337" spans="1:14" ht="15" customHeight="1" x14ac:dyDescent="0.25">
      <c r="A337" s="231"/>
      <c r="B337" s="246"/>
      <c r="C337" s="256" t="s">
        <v>541</v>
      </c>
      <c r="D337" s="293"/>
      <c r="E337" s="293"/>
      <c r="F337" s="232"/>
      <c r="G337" s="232"/>
      <c r="H337" s="232"/>
      <c r="I337" s="232"/>
      <c r="J337" s="233"/>
      <c r="K337" s="232"/>
      <c r="L337" s="233"/>
      <c r="M337" s="234"/>
      <c r="N337" s="235"/>
    </row>
    <row r="338" spans="1:14" ht="15" customHeight="1" x14ac:dyDescent="0.25">
      <c r="A338" s="272">
        <v>46</v>
      </c>
      <c r="B338" s="247" t="s">
        <v>720</v>
      </c>
      <c r="C338" s="514" t="s">
        <v>721</v>
      </c>
      <c r="D338" s="514"/>
      <c r="E338" s="514"/>
      <c r="F338" s="228" t="s">
        <v>542</v>
      </c>
      <c r="G338" s="228"/>
      <c r="H338" s="228"/>
      <c r="I338" s="273">
        <v>3</v>
      </c>
      <c r="J338" s="229">
        <v>31.46</v>
      </c>
      <c r="K338" s="228"/>
      <c r="L338" s="229">
        <v>94.38</v>
      </c>
      <c r="M338" s="292">
        <v>5.47</v>
      </c>
      <c r="N338" s="230">
        <v>516</v>
      </c>
    </row>
    <row r="339" spans="1:14" ht="15" customHeight="1" x14ac:dyDescent="0.25">
      <c r="A339" s="231"/>
      <c r="B339" s="246"/>
      <c r="C339" s="256" t="s">
        <v>541</v>
      </c>
      <c r="D339" s="293"/>
      <c r="E339" s="293"/>
      <c r="F339" s="232"/>
      <c r="G339" s="232"/>
      <c r="H339" s="232"/>
      <c r="I339" s="232"/>
      <c r="J339" s="233"/>
      <c r="K339" s="232"/>
      <c r="L339" s="233"/>
      <c r="M339" s="234"/>
      <c r="N339" s="235"/>
    </row>
    <row r="340" spans="1:14" ht="22.5" customHeight="1" x14ac:dyDescent="0.25">
      <c r="A340" s="272">
        <v>47</v>
      </c>
      <c r="B340" s="247" t="s">
        <v>722</v>
      </c>
      <c r="C340" s="514" t="s">
        <v>723</v>
      </c>
      <c r="D340" s="514"/>
      <c r="E340" s="514"/>
      <c r="F340" s="228" t="s">
        <v>542</v>
      </c>
      <c r="G340" s="228"/>
      <c r="H340" s="228"/>
      <c r="I340" s="273">
        <v>3</v>
      </c>
      <c r="J340" s="229">
        <v>39.479999999999997</v>
      </c>
      <c r="K340" s="228"/>
      <c r="L340" s="229">
        <v>118.44</v>
      </c>
      <c r="M340" s="292">
        <v>5.47</v>
      </c>
      <c r="N340" s="230">
        <v>648</v>
      </c>
    </row>
    <row r="341" spans="1:14" ht="22.5" customHeight="1" x14ac:dyDescent="0.25">
      <c r="A341" s="231"/>
      <c r="B341" s="246"/>
      <c r="C341" s="256" t="s">
        <v>541</v>
      </c>
      <c r="D341" s="293"/>
      <c r="E341" s="293"/>
      <c r="F341" s="232"/>
      <c r="G341" s="232"/>
      <c r="H341" s="232"/>
      <c r="I341" s="232"/>
      <c r="J341" s="233"/>
      <c r="K341" s="232"/>
      <c r="L341" s="233"/>
      <c r="M341" s="234"/>
      <c r="N341" s="235"/>
    </row>
    <row r="342" spans="1:14" ht="15" customHeight="1" x14ac:dyDescent="0.25">
      <c r="A342" s="521" t="s">
        <v>724</v>
      </c>
      <c r="B342" s="522"/>
      <c r="C342" s="522"/>
      <c r="D342" s="522"/>
      <c r="E342" s="522"/>
      <c r="F342" s="522"/>
      <c r="G342" s="522"/>
      <c r="H342" s="522"/>
      <c r="I342" s="522"/>
      <c r="J342" s="522"/>
      <c r="K342" s="522"/>
      <c r="L342" s="522"/>
      <c r="M342" s="522"/>
      <c r="N342" s="523"/>
    </row>
    <row r="343" spans="1:14" ht="15" customHeight="1" x14ac:dyDescent="0.25">
      <c r="A343" s="272">
        <v>48</v>
      </c>
      <c r="B343" s="247" t="s">
        <v>725</v>
      </c>
      <c r="C343" s="514" t="s">
        <v>726</v>
      </c>
      <c r="D343" s="514"/>
      <c r="E343" s="514"/>
      <c r="F343" s="228" t="s">
        <v>543</v>
      </c>
      <c r="G343" s="228"/>
      <c r="H343" s="228"/>
      <c r="I343" s="298">
        <v>1.4999999999999999E-2</v>
      </c>
      <c r="J343" s="229">
        <v>7265.8</v>
      </c>
      <c r="K343" s="228"/>
      <c r="L343" s="229">
        <v>108.99</v>
      </c>
      <c r="M343" s="292">
        <v>5.47</v>
      </c>
      <c r="N343" s="230">
        <v>596</v>
      </c>
    </row>
    <row r="344" spans="1:14" ht="15" customHeight="1" x14ac:dyDescent="0.25">
      <c r="A344" s="231"/>
      <c r="B344" s="246"/>
      <c r="C344" s="256" t="s">
        <v>544</v>
      </c>
      <c r="D344" s="293"/>
      <c r="E344" s="293"/>
      <c r="F344" s="232"/>
      <c r="G344" s="232"/>
      <c r="H344" s="232"/>
      <c r="I344" s="232"/>
      <c r="J344" s="233"/>
      <c r="K344" s="232"/>
      <c r="L344" s="233"/>
      <c r="M344" s="234"/>
      <c r="N344" s="235"/>
    </row>
    <row r="345" spans="1:14" ht="22.5" customHeight="1" x14ac:dyDescent="0.25">
      <c r="A345" s="272">
        <v>49</v>
      </c>
      <c r="B345" s="247" t="s">
        <v>727</v>
      </c>
      <c r="C345" s="514" t="s">
        <v>728</v>
      </c>
      <c r="D345" s="514"/>
      <c r="E345" s="514"/>
      <c r="F345" s="228" t="s">
        <v>543</v>
      </c>
      <c r="G345" s="228"/>
      <c r="H345" s="228"/>
      <c r="I345" s="297">
        <v>3.925E-2</v>
      </c>
      <c r="J345" s="229">
        <v>6363.9</v>
      </c>
      <c r="K345" s="228"/>
      <c r="L345" s="229">
        <v>249.78</v>
      </c>
      <c r="M345" s="292">
        <v>5.47</v>
      </c>
      <c r="N345" s="230">
        <v>1366</v>
      </c>
    </row>
    <row r="346" spans="1:14" ht="22.5" customHeight="1" x14ac:dyDescent="0.25">
      <c r="A346" s="231"/>
      <c r="B346" s="246"/>
      <c r="C346" s="256" t="s">
        <v>544</v>
      </c>
      <c r="D346" s="293"/>
      <c r="E346" s="293"/>
      <c r="F346" s="232"/>
      <c r="G346" s="232"/>
      <c r="H346" s="232"/>
      <c r="I346" s="232"/>
      <c r="J346" s="233"/>
      <c r="K346" s="232"/>
      <c r="L346" s="233"/>
      <c r="M346" s="234"/>
      <c r="N346" s="235"/>
    </row>
    <row r="347" spans="1:14" ht="15" customHeight="1" x14ac:dyDescent="0.25">
      <c r="A347" s="289"/>
      <c r="B347" s="290"/>
      <c r="C347" s="515" t="s">
        <v>729</v>
      </c>
      <c r="D347" s="515"/>
      <c r="E347" s="515"/>
      <c r="F347" s="515"/>
      <c r="G347" s="515"/>
      <c r="H347" s="515"/>
      <c r="I347" s="515"/>
      <c r="J347" s="515"/>
      <c r="K347" s="515"/>
      <c r="L347" s="515"/>
      <c r="M347" s="515"/>
      <c r="N347" s="516"/>
    </row>
    <row r="348" spans="1:14" ht="15" customHeight="1" x14ac:dyDescent="0.25">
      <c r="A348" s="521" t="s">
        <v>730</v>
      </c>
      <c r="B348" s="522"/>
      <c r="C348" s="522"/>
      <c r="D348" s="522"/>
      <c r="E348" s="522"/>
      <c r="F348" s="522"/>
      <c r="G348" s="522"/>
      <c r="H348" s="522"/>
      <c r="I348" s="522"/>
      <c r="J348" s="522"/>
      <c r="K348" s="522"/>
      <c r="L348" s="522"/>
      <c r="M348" s="522"/>
      <c r="N348" s="523"/>
    </row>
    <row r="349" spans="1:14" ht="15" customHeight="1" x14ac:dyDescent="0.25">
      <c r="A349" s="272">
        <v>50</v>
      </c>
      <c r="B349" s="247" t="s">
        <v>731</v>
      </c>
      <c r="C349" s="514" t="s">
        <v>732</v>
      </c>
      <c r="D349" s="514"/>
      <c r="E349" s="514"/>
      <c r="F349" s="228" t="s">
        <v>542</v>
      </c>
      <c r="G349" s="228"/>
      <c r="H349" s="228"/>
      <c r="I349" s="273">
        <v>1</v>
      </c>
      <c r="J349" s="229">
        <v>559.83000000000004</v>
      </c>
      <c r="K349" s="228"/>
      <c r="L349" s="229">
        <v>559.83000000000004</v>
      </c>
      <c r="M349" s="292">
        <v>5.47</v>
      </c>
      <c r="N349" s="230">
        <v>3062</v>
      </c>
    </row>
    <row r="350" spans="1:14" ht="22.5" customHeight="1" x14ac:dyDescent="0.25">
      <c r="A350" s="231"/>
      <c r="B350" s="246"/>
      <c r="C350" s="256" t="s">
        <v>541</v>
      </c>
      <c r="D350" s="293"/>
      <c r="E350" s="293"/>
      <c r="F350" s="232"/>
      <c r="G350" s="232"/>
      <c r="H350" s="232"/>
      <c r="I350" s="232"/>
      <c r="J350" s="233"/>
      <c r="K350" s="232"/>
      <c r="L350" s="233"/>
      <c r="M350" s="234"/>
      <c r="N350" s="235"/>
    </row>
    <row r="351" spans="1:14" ht="22.5" customHeight="1" x14ac:dyDescent="0.25">
      <c r="A351" s="272">
        <v>51</v>
      </c>
      <c r="B351" s="247" t="s">
        <v>733</v>
      </c>
      <c r="C351" s="514" t="s">
        <v>734</v>
      </c>
      <c r="D351" s="514"/>
      <c r="E351" s="514"/>
      <c r="F351" s="228" t="s">
        <v>542</v>
      </c>
      <c r="G351" s="228"/>
      <c r="H351" s="228"/>
      <c r="I351" s="273">
        <v>1</v>
      </c>
      <c r="J351" s="229">
        <v>102.05</v>
      </c>
      <c r="K351" s="228"/>
      <c r="L351" s="229">
        <v>102.05</v>
      </c>
      <c r="M351" s="292">
        <v>5.47</v>
      </c>
      <c r="N351" s="230">
        <v>558</v>
      </c>
    </row>
    <row r="352" spans="1:14" ht="15" customHeight="1" x14ac:dyDescent="0.25">
      <c r="A352" s="231"/>
      <c r="B352" s="246"/>
      <c r="C352" s="256" t="s">
        <v>541</v>
      </c>
      <c r="D352" s="293"/>
      <c r="E352" s="293"/>
      <c r="F352" s="232"/>
      <c r="G352" s="232"/>
      <c r="H352" s="232"/>
      <c r="I352" s="232"/>
      <c r="J352" s="233"/>
      <c r="K352" s="232"/>
      <c r="L352" s="233"/>
      <c r="M352" s="234"/>
      <c r="N352" s="235"/>
    </row>
    <row r="353" spans="1:14" ht="15" customHeight="1" x14ac:dyDescent="0.25">
      <c r="A353" s="272">
        <v>52</v>
      </c>
      <c r="B353" s="247" t="s">
        <v>548</v>
      </c>
      <c r="C353" s="514" t="s">
        <v>735</v>
      </c>
      <c r="D353" s="514"/>
      <c r="E353" s="514"/>
      <c r="F353" s="228" t="s">
        <v>542</v>
      </c>
      <c r="G353" s="228"/>
      <c r="H353" s="228"/>
      <c r="I353" s="273">
        <v>2</v>
      </c>
      <c r="J353" s="229">
        <v>405.24</v>
      </c>
      <c r="K353" s="228"/>
      <c r="L353" s="229">
        <v>810.48</v>
      </c>
      <c r="M353" s="292">
        <v>5.47</v>
      </c>
      <c r="N353" s="230">
        <v>4433</v>
      </c>
    </row>
    <row r="354" spans="1:14" ht="15" customHeight="1" x14ac:dyDescent="0.25">
      <c r="A354" s="231"/>
      <c r="B354" s="246"/>
      <c r="C354" s="256" t="s">
        <v>541</v>
      </c>
      <c r="D354" s="293"/>
      <c r="E354" s="293"/>
      <c r="F354" s="232"/>
      <c r="G354" s="232"/>
      <c r="H354" s="232"/>
      <c r="I354" s="232"/>
      <c r="J354" s="233"/>
      <c r="K354" s="232"/>
      <c r="L354" s="233"/>
      <c r="M354" s="234"/>
      <c r="N354" s="235"/>
    </row>
    <row r="355" spans="1:14" ht="15" customHeight="1" x14ac:dyDescent="0.25">
      <c r="A355" s="289"/>
      <c r="B355" s="290"/>
      <c r="C355" s="515" t="s">
        <v>736</v>
      </c>
      <c r="D355" s="515"/>
      <c r="E355" s="515"/>
      <c r="F355" s="515"/>
      <c r="G355" s="515"/>
      <c r="H355" s="515"/>
      <c r="I355" s="515"/>
      <c r="J355" s="515"/>
      <c r="K355" s="515"/>
      <c r="L355" s="515"/>
      <c r="M355" s="515"/>
      <c r="N355" s="516"/>
    </row>
    <row r="356" spans="1:14" ht="15" customHeight="1" x14ac:dyDescent="0.25">
      <c r="A356" s="272">
        <v>53</v>
      </c>
      <c r="B356" s="247" t="s">
        <v>737</v>
      </c>
      <c r="C356" s="514" t="s">
        <v>738</v>
      </c>
      <c r="D356" s="514"/>
      <c r="E356" s="514"/>
      <c r="F356" s="228" t="s">
        <v>542</v>
      </c>
      <c r="G356" s="228"/>
      <c r="H356" s="228"/>
      <c r="I356" s="273">
        <v>3</v>
      </c>
      <c r="J356" s="229">
        <v>98.45</v>
      </c>
      <c r="K356" s="228"/>
      <c r="L356" s="229">
        <v>295.35000000000002</v>
      </c>
      <c r="M356" s="292">
        <v>5.47</v>
      </c>
      <c r="N356" s="230">
        <v>1616</v>
      </c>
    </row>
    <row r="357" spans="1:14" ht="22.5" customHeight="1" x14ac:dyDescent="0.25">
      <c r="A357" s="231"/>
      <c r="B357" s="246"/>
      <c r="C357" s="256" t="s">
        <v>541</v>
      </c>
      <c r="D357" s="293"/>
      <c r="E357" s="293"/>
      <c r="F357" s="232"/>
      <c r="G357" s="232"/>
      <c r="H357" s="232"/>
      <c r="I357" s="232"/>
      <c r="J357" s="233"/>
      <c r="K357" s="232"/>
      <c r="L357" s="233"/>
      <c r="M357" s="234"/>
      <c r="N357" s="235"/>
    </row>
    <row r="358" spans="1:14" ht="22.5" customHeight="1" x14ac:dyDescent="0.25">
      <c r="A358" s="272">
        <v>54</v>
      </c>
      <c r="B358" s="247" t="s">
        <v>548</v>
      </c>
      <c r="C358" s="514" t="s">
        <v>739</v>
      </c>
      <c r="D358" s="514"/>
      <c r="E358" s="514"/>
      <c r="F358" s="228" t="s">
        <v>542</v>
      </c>
      <c r="G358" s="228"/>
      <c r="H358" s="228"/>
      <c r="I358" s="273">
        <v>2</v>
      </c>
      <c r="J358" s="229">
        <v>27.88</v>
      </c>
      <c r="K358" s="228"/>
      <c r="L358" s="229">
        <v>55.76</v>
      </c>
      <c r="M358" s="292">
        <v>5.47</v>
      </c>
      <c r="N358" s="230">
        <v>305</v>
      </c>
    </row>
    <row r="359" spans="1:14" ht="15" customHeight="1" x14ac:dyDescent="0.25">
      <c r="A359" s="231"/>
      <c r="B359" s="246"/>
      <c r="C359" s="256" t="s">
        <v>541</v>
      </c>
      <c r="D359" s="293"/>
      <c r="E359" s="293"/>
      <c r="F359" s="232"/>
      <c r="G359" s="232"/>
      <c r="H359" s="232"/>
      <c r="I359" s="232"/>
      <c r="J359" s="233"/>
      <c r="K359" s="232"/>
      <c r="L359" s="233"/>
      <c r="M359" s="234"/>
      <c r="N359" s="235"/>
    </row>
    <row r="360" spans="1:14" ht="15" customHeight="1" x14ac:dyDescent="0.25">
      <c r="A360" s="289"/>
      <c r="B360" s="290"/>
      <c r="C360" s="515" t="s">
        <v>740</v>
      </c>
      <c r="D360" s="515"/>
      <c r="E360" s="515"/>
      <c r="F360" s="515"/>
      <c r="G360" s="515"/>
      <c r="H360" s="515"/>
      <c r="I360" s="515"/>
      <c r="J360" s="515"/>
      <c r="K360" s="515"/>
      <c r="L360" s="515"/>
      <c r="M360" s="515"/>
      <c r="N360" s="516"/>
    </row>
    <row r="361" spans="1:14" ht="15" customHeight="1" x14ac:dyDescent="0.25">
      <c r="A361" s="272">
        <v>55</v>
      </c>
      <c r="B361" s="247" t="s">
        <v>548</v>
      </c>
      <c r="C361" s="514" t="s">
        <v>741</v>
      </c>
      <c r="D361" s="514"/>
      <c r="E361" s="514"/>
      <c r="F361" s="228" t="s">
        <v>542</v>
      </c>
      <c r="G361" s="228"/>
      <c r="H361" s="228"/>
      <c r="I361" s="273">
        <v>1</v>
      </c>
      <c r="J361" s="229">
        <v>39.46</v>
      </c>
      <c r="K361" s="228"/>
      <c r="L361" s="229">
        <v>39.46</v>
      </c>
      <c r="M361" s="292">
        <v>5.47</v>
      </c>
      <c r="N361" s="230">
        <v>216</v>
      </c>
    </row>
    <row r="362" spans="1:14" ht="15" customHeight="1" x14ac:dyDescent="0.25">
      <c r="A362" s="231"/>
      <c r="B362" s="246"/>
      <c r="C362" s="256" t="s">
        <v>541</v>
      </c>
      <c r="D362" s="293"/>
      <c r="E362" s="293"/>
      <c r="F362" s="232"/>
      <c r="G362" s="232"/>
      <c r="H362" s="232"/>
      <c r="I362" s="232"/>
      <c r="J362" s="233"/>
      <c r="K362" s="232"/>
      <c r="L362" s="233"/>
      <c r="M362" s="234"/>
      <c r="N362" s="235"/>
    </row>
    <row r="363" spans="1:14" ht="22.5" customHeight="1" x14ac:dyDescent="0.25">
      <c r="A363" s="289"/>
      <c r="B363" s="290"/>
      <c r="C363" s="515" t="s">
        <v>742</v>
      </c>
      <c r="D363" s="515"/>
      <c r="E363" s="515"/>
      <c r="F363" s="515"/>
      <c r="G363" s="515"/>
      <c r="H363" s="515"/>
      <c r="I363" s="515"/>
      <c r="J363" s="515"/>
      <c r="K363" s="515"/>
      <c r="L363" s="515"/>
      <c r="M363" s="515"/>
      <c r="N363" s="516"/>
    </row>
    <row r="364" spans="1:14" ht="22.5" customHeight="1" x14ac:dyDescent="0.25">
      <c r="A364" s="272">
        <v>56</v>
      </c>
      <c r="B364" s="247" t="s">
        <v>548</v>
      </c>
      <c r="C364" s="514" t="s">
        <v>743</v>
      </c>
      <c r="D364" s="514"/>
      <c r="E364" s="514"/>
      <c r="F364" s="228" t="s">
        <v>542</v>
      </c>
      <c r="G364" s="228"/>
      <c r="H364" s="228"/>
      <c r="I364" s="273">
        <v>4</v>
      </c>
      <c r="J364" s="229">
        <v>55.91</v>
      </c>
      <c r="K364" s="228"/>
      <c r="L364" s="229">
        <v>223.64</v>
      </c>
      <c r="M364" s="292">
        <v>5.47</v>
      </c>
      <c r="N364" s="230">
        <v>1223</v>
      </c>
    </row>
    <row r="365" spans="1:14" ht="15" customHeight="1" x14ac:dyDescent="0.25">
      <c r="A365" s="231"/>
      <c r="B365" s="246"/>
      <c r="C365" s="256" t="s">
        <v>541</v>
      </c>
      <c r="D365" s="293"/>
      <c r="E365" s="293"/>
      <c r="F365" s="232"/>
      <c r="G365" s="232"/>
      <c r="H365" s="232"/>
      <c r="I365" s="232"/>
      <c r="J365" s="233"/>
      <c r="K365" s="232"/>
      <c r="L365" s="233"/>
      <c r="M365" s="234"/>
      <c r="N365" s="235"/>
    </row>
    <row r="366" spans="1:14" x14ac:dyDescent="0.25">
      <c r="A366" s="289"/>
      <c r="B366" s="290"/>
      <c r="C366" s="515" t="s">
        <v>744</v>
      </c>
      <c r="D366" s="515"/>
      <c r="E366" s="515"/>
      <c r="F366" s="515"/>
      <c r="G366" s="515"/>
      <c r="H366" s="515"/>
      <c r="I366" s="515"/>
      <c r="J366" s="515"/>
      <c r="K366" s="515"/>
      <c r="L366" s="515"/>
      <c r="M366" s="515"/>
      <c r="N366" s="516"/>
    </row>
    <row r="367" spans="1:14" ht="15" customHeight="1" x14ac:dyDescent="0.25">
      <c r="A367" s="272">
        <v>57</v>
      </c>
      <c r="B367" s="247" t="s">
        <v>692</v>
      </c>
      <c r="C367" s="514" t="s">
        <v>693</v>
      </c>
      <c r="D367" s="514"/>
      <c r="E367" s="514"/>
      <c r="F367" s="228" t="s">
        <v>542</v>
      </c>
      <c r="G367" s="228"/>
      <c r="H367" s="228"/>
      <c r="I367" s="273">
        <v>3</v>
      </c>
      <c r="J367" s="229">
        <v>131.30000000000001</v>
      </c>
      <c r="K367" s="228"/>
      <c r="L367" s="229">
        <v>393.9</v>
      </c>
      <c r="M367" s="292">
        <v>5.47</v>
      </c>
      <c r="N367" s="230">
        <v>2155</v>
      </c>
    </row>
    <row r="368" spans="1:14" ht="22.5" customHeight="1" x14ac:dyDescent="0.25">
      <c r="A368" s="231"/>
      <c r="B368" s="246"/>
      <c r="C368" s="256" t="s">
        <v>541</v>
      </c>
      <c r="D368" s="293"/>
      <c r="E368" s="293"/>
      <c r="F368" s="232"/>
      <c r="G368" s="232"/>
      <c r="H368" s="232"/>
      <c r="I368" s="232"/>
      <c r="J368" s="233"/>
      <c r="K368" s="232"/>
      <c r="L368" s="233"/>
      <c r="M368" s="234"/>
      <c r="N368" s="235"/>
    </row>
    <row r="369" spans="1:14" ht="22.5" customHeight="1" x14ac:dyDescent="0.25">
      <c r="A369" s="272">
        <v>58</v>
      </c>
      <c r="B369" s="247" t="s">
        <v>694</v>
      </c>
      <c r="C369" s="514" t="s">
        <v>695</v>
      </c>
      <c r="D369" s="514"/>
      <c r="E369" s="514"/>
      <c r="F369" s="228" t="s">
        <v>553</v>
      </c>
      <c r="G369" s="228"/>
      <c r="H369" s="228"/>
      <c r="I369" s="292">
        <v>0.03</v>
      </c>
      <c r="J369" s="229">
        <v>27</v>
      </c>
      <c r="K369" s="228"/>
      <c r="L369" s="229">
        <v>0.81</v>
      </c>
      <c r="M369" s="292">
        <v>5.47</v>
      </c>
      <c r="N369" s="230">
        <v>4</v>
      </c>
    </row>
    <row r="370" spans="1:14" ht="15" customHeight="1" x14ac:dyDescent="0.25">
      <c r="A370" s="231"/>
      <c r="B370" s="246"/>
      <c r="C370" s="256" t="s">
        <v>541</v>
      </c>
      <c r="D370" s="293"/>
      <c r="E370" s="293"/>
      <c r="F370" s="232"/>
      <c r="G370" s="232"/>
      <c r="H370" s="232"/>
      <c r="I370" s="232"/>
      <c r="J370" s="233"/>
      <c r="K370" s="232"/>
      <c r="L370" s="233"/>
      <c r="M370" s="234"/>
      <c r="N370" s="235"/>
    </row>
    <row r="371" spans="1:14" ht="15" customHeight="1" x14ac:dyDescent="0.25">
      <c r="A371" s="289"/>
      <c r="B371" s="290"/>
      <c r="C371" s="515" t="s">
        <v>696</v>
      </c>
      <c r="D371" s="515"/>
      <c r="E371" s="515"/>
      <c r="F371" s="515"/>
      <c r="G371" s="515"/>
      <c r="H371" s="515"/>
      <c r="I371" s="515"/>
      <c r="J371" s="515"/>
      <c r="K371" s="515"/>
      <c r="L371" s="515"/>
      <c r="M371" s="515"/>
      <c r="N371" s="516"/>
    </row>
    <row r="372" spans="1:14" ht="15" customHeight="1" x14ac:dyDescent="0.25">
      <c r="A372" s="272">
        <v>59</v>
      </c>
      <c r="B372" s="247" t="s">
        <v>548</v>
      </c>
      <c r="C372" s="514" t="s">
        <v>697</v>
      </c>
      <c r="D372" s="514"/>
      <c r="E372" s="514"/>
      <c r="F372" s="228" t="s">
        <v>542</v>
      </c>
      <c r="G372" s="228"/>
      <c r="H372" s="228"/>
      <c r="I372" s="273">
        <v>6</v>
      </c>
      <c r="J372" s="229">
        <v>32.299999999999997</v>
      </c>
      <c r="K372" s="228"/>
      <c r="L372" s="229">
        <v>193.8</v>
      </c>
      <c r="M372" s="292">
        <v>5.47</v>
      </c>
      <c r="N372" s="230">
        <v>1060</v>
      </c>
    </row>
    <row r="373" spans="1:14" ht="15" customHeight="1" x14ac:dyDescent="0.25">
      <c r="A373" s="231"/>
      <c r="B373" s="246"/>
      <c r="C373" s="256" t="s">
        <v>541</v>
      </c>
      <c r="D373" s="293"/>
      <c r="E373" s="293"/>
      <c r="F373" s="232"/>
      <c r="G373" s="232"/>
      <c r="H373" s="232"/>
      <c r="I373" s="232"/>
      <c r="J373" s="233"/>
      <c r="K373" s="232"/>
      <c r="L373" s="233"/>
      <c r="M373" s="234"/>
      <c r="N373" s="235"/>
    </row>
    <row r="374" spans="1:14" ht="22.5" customHeight="1" x14ac:dyDescent="0.25">
      <c r="A374" s="289"/>
      <c r="B374" s="290"/>
      <c r="C374" s="515" t="s">
        <v>698</v>
      </c>
      <c r="D374" s="515"/>
      <c r="E374" s="515"/>
      <c r="F374" s="515"/>
      <c r="G374" s="515"/>
      <c r="H374" s="515"/>
      <c r="I374" s="515"/>
      <c r="J374" s="515"/>
      <c r="K374" s="515"/>
      <c r="L374" s="515"/>
      <c r="M374" s="515"/>
      <c r="N374" s="516"/>
    </row>
    <row r="375" spans="1:14" ht="22.5" customHeight="1" x14ac:dyDescent="0.25">
      <c r="A375" s="272">
        <v>60</v>
      </c>
      <c r="B375" s="247" t="s">
        <v>745</v>
      </c>
      <c r="C375" s="514" t="s">
        <v>746</v>
      </c>
      <c r="D375" s="514"/>
      <c r="E375" s="514"/>
      <c r="F375" s="228" t="s">
        <v>553</v>
      </c>
      <c r="G375" s="228"/>
      <c r="H375" s="228"/>
      <c r="I375" s="292">
        <v>0.06</v>
      </c>
      <c r="J375" s="229">
        <v>2265</v>
      </c>
      <c r="K375" s="228"/>
      <c r="L375" s="229">
        <v>135.9</v>
      </c>
      <c r="M375" s="292">
        <v>5.47</v>
      </c>
      <c r="N375" s="230">
        <v>743</v>
      </c>
    </row>
    <row r="376" spans="1:14" ht="15" customHeight="1" x14ac:dyDescent="0.25">
      <c r="A376" s="231"/>
      <c r="B376" s="246"/>
      <c r="C376" s="256" t="s">
        <v>541</v>
      </c>
      <c r="D376" s="293"/>
      <c r="E376" s="293"/>
      <c r="F376" s="232"/>
      <c r="G376" s="232"/>
      <c r="H376" s="232"/>
      <c r="I376" s="232"/>
      <c r="J376" s="233"/>
      <c r="K376" s="232"/>
      <c r="L376" s="233"/>
      <c r="M376" s="234"/>
      <c r="N376" s="235"/>
    </row>
    <row r="377" spans="1:14" x14ac:dyDescent="0.25">
      <c r="A377" s="289"/>
      <c r="B377" s="290"/>
      <c r="C377" s="515" t="s">
        <v>747</v>
      </c>
      <c r="D377" s="515"/>
      <c r="E377" s="515"/>
      <c r="F377" s="515"/>
      <c r="G377" s="515"/>
      <c r="H377" s="515"/>
      <c r="I377" s="515"/>
      <c r="J377" s="515"/>
      <c r="K377" s="515"/>
      <c r="L377" s="515"/>
      <c r="M377" s="515"/>
      <c r="N377" s="516"/>
    </row>
    <row r="378" spans="1:14" ht="15" customHeight="1" x14ac:dyDescent="0.25">
      <c r="A378" s="272">
        <v>61</v>
      </c>
      <c r="B378" s="247" t="s">
        <v>548</v>
      </c>
      <c r="C378" s="514" t="s">
        <v>748</v>
      </c>
      <c r="D378" s="514"/>
      <c r="E378" s="514"/>
      <c r="F378" s="228" t="s">
        <v>542</v>
      </c>
      <c r="G378" s="228"/>
      <c r="H378" s="228"/>
      <c r="I378" s="273">
        <v>1</v>
      </c>
      <c r="J378" s="229">
        <v>20.87</v>
      </c>
      <c r="K378" s="228"/>
      <c r="L378" s="229">
        <v>20.87</v>
      </c>
      <c r="M378" s="292">
        <v>5.47</v>
      </c>
      <c r="N378" s="230">
        <v>114</v>
      </c>
    </row>
    <row r="379" spans="1:14" ht="22.5" customHeight="1" x14ac:dyDescent="0.25">
      <c r="A379" s="231"/>
      <c r="B379" s="246"/>
      <c r="C379" s="256" t="s">
        <v>541</v>
      </c>
      <c r="D379" s="293"/>
      <c r="E379" s="293"/>
      <c r="F379" s="232"/>
      <c r="G379" s="232"/>
      <c r="H379" s="232"/>
      <c r="I379" s="232"/>
      <c r="J379" s="233"/>
      <c r="K379" s="232"/>
      <c r="L379" s="233"/>
      <c r="M379" s="234"/>
      <c r="N379" s="235"/>
    </row>
    <row r="380" spans="1:14" ht="22.5" customHeight="1" x14ac:dyDescent="0.25">
      <c r="A380" s="289"/>
      <c r="B380" s="290"/>
      <c r="C380" s="515" t="s">
        <v>749</v>
      </c>
      <c r="D380" s="515"/>
      <c r="E380" s="515"/>
      <c r="F380" s="515"/>
      <c r="G380" s="515"/>
      <c r="H380" s="515"/>
      <c r="I380" s="515"/>
      <c r="J380" s="515"/>
      <c r="K380" s="515"/>
      <c r="L380" s="515"/>
      <c r="M380" s="515"/>
      <c r="N380" s="516"/>
    </row>
    <row r="381" spans="1:14" ht="15" customHeight="1" x14ac:dyDescent="0.25">
      <c r="A381" s="272">
        <v>62</v>
      </c>
      <c r="B381" s="247" t="s">
        <v>679</v>
      </c>
      <c r="C381" s="514" t="s">
        <v>680</v>
      </c>
      <c r="D381" s="514"/>
      <c r="E381" s="514"/>
      <c r="F381" s="228" t="s">
        <v>540</v>
      </c>
      <c r="G381" s="228"/>
      <c r="H381" s="228"/>
      <c r="I381" s="298">
        <v>6.0000000000000001E-3</v>
      </c>
      <c r="J381" s="229">
        <v>32550</v>
      </c>
      <c r="K381" s="228"/>
      <c r="L381" s="229">
        <v>195.3</v>
      </c>
      <c r="M381" s="292">
        <v>5.47</v>
      </c>
      <c r="N381" s="230">
        <v>1068</v>
      </c>
    </row>
    <row r="382" spans="1:14" ht="15" customHeight="1" x14ac:dyDescent="0.25">
      <c r="A382" s="231"/>
      <c r="B382" s="246"/>
      <c r="C382" s="256" t="s">
        <v>541</v>
      </c>
      <c r="D382" s="293"/>
      <c r="E382" s="293"/>
      <c r="F382" s="232"/>
      <c r="G382" s="232"/>
      <c r="H382" s="232"/>
      <c r="I382" s="232"/>
      <c r="J382" s="233"/>
      <c r="K382" s="232"/>
      <c r="L382" s="233"/>
      <c r="M382" s="234"/>
      <c r="N382" s="235"/>
    </row>
    <row r="383" spans="1:14" ht="15" customHeight="1" x14ac:dyDescent="0.25">
      <c r="A383" s="289"/>
      <c r="B383" s="290"/>
      <c r="C383" s="515" t="s">
        <v>750</v>
      </c>
      <c r="D383" s="515"/>
      <c r="E383" s="515"/>
      <c r="F383" s="515"/>
      <c r="G383" s="515"/>
      <c r="H383" s="515"/>
      <c r="I383" s="515"/>
      <c r="J383" s="515"/>
      <c r="K383" s="515"/>
      <c r="L383" s="515"/>
      <c r="M383" s="515"/>
      <c r="N383" s="516"/>
    </row>
    <row r="384" spans="1:14" ht="22.5" customHeight="1" x14ac:dyDescent="0.25">
      <c r="A384" s="521" t="s">
        <v>751</v>
      </c>
      <c r="B384" s="522"/>
      <c r="C384" s="522"/>
      <c r="D384" s="522"/>
      <c r="E384" s="522"/>
      <c r="F384" s="522"/>
      <c r="G384" s="522"/>
      <c r="H384" s="522"/>
      <c r="I384" s="522"/>
      <c r="J384" s="522"/>
      <c r="K384" s="522"/>
      <c r="L384" s="522"/>
      <c r="M384" s="522"/>
      <c r="N384" s="523"/>
    </row>
    <row r="385" spans="1:14" ht="22.5" customHeight="1" x14ac:dyDescent="0.25">
      <c r="A385" s="272">
        <v>63</v>
      </c>
      <c r="B385" s="247" t="s">
        <v>548</v>
      </c>
      <c r="C385" s="514" t="s">
        <v>752</v>
      </c>
      <c r="D385" s="514"/>
      <c r="E385" s="514"/>
      <c r="F385" s="228" t="s">
        <v>542</v>
      </c>
      <c r="G385" s="228"/>
      <c r="H385" s="228"/>
      <c r="I385" s="273">
        <v>1</v>
      </c>
      <c r="J385" s="229">
        <v>32.299999999999997</v>
      </c>
      <c r="K385" s="228"/>
      <c r="L385" s="229">
        <v>32.299999999999997</v>
      </c>
      <c r="M385" s="292">
        <v>5.47</v>
      </c>
      <c r="N385" s="230">
        <v>177</v>
      </c>
    </row>
    <row r="386" spans="1:14" ht="15" customHeight="1" x14ac:dyDescent="0.25">
      <c r="A386" s="231"/>
      <c r="B386" s="246"/>
      <c r="C386" s="256" t="s">
        <v>541</v>
      </c>
      <c r="D386" s="293"/>
      <c r="E386" s="293"/>
      <c r="F386" s="232"/>
      <c r="G386" s="232"/>
      <c r="H386" s="232"/>
      <c r="I386" s="232"/>
      <c r="J386" s="233"/>
      <c r="K386" s="232"/>
      <c r="L386" s="233"/>
      <c r="M386" s="234"/>
      <c r="N386" s="235"/>
    </row>
    <row r="387" spans="1:14" x14ac:dyDescent="0.25">
      <c r="A387" s="289"/>
      <c r="B387" s="290"/>
      <c r="C387" s="515" t="s">
        <v>698</v>
      </c>
      <c r="D387" s="515"/>
      <c r="E387" s="515"/>
      <c r="F387" s="515"/>
      <c r="G387" s="515"/>
      <c r="H387" s="515"/>
      <c r="I387" s="515"/>
      <c r="J387" s="515"/>
      <c r="K387" s="515"/>
      <c r="L387" s="515"/>
      <c r="M387" s="515"/>
      <c r="N387" s="516"/>
    </row>
    <row r="388" spans="1:14" ht="15" customHeight="1" x14ac:dyDescent="0.25">
      <c r="A388" s="272">
        <v>64</v>
      </c>
      <c r="B388" s="247" t="s">
        <v>548</v>
      </c>
      <c r="C388" s="514" t="s">
        <v>710</v>
      </c>
      <c r="D388" s="514"/>
      <c r="E388" s="514"/>
      <c r="F388" s="228" t="s">
        <v>542</v>
      </c>
      <c r="G388" s="228"/>
      <c r="H388" s="228"/>
      <c r="I388" s="273">
        <v>16</v>
      </c>
      <c r="J388" s="229">
        <v>36.56</v>
      </c>
      <c r="K388" s="228"/>
      <c r="L388" s="229">
        <v>584.96</v>
      </c>
      <c r="M388" s="292">
        <v>5.47</v>
      </c>
      <c r="N388" s="230">
        <v>3200</v>
      </c>
    </row>
    <row r="389" spans="1:14" ht="15" customHeight="1" x14ac:dyDescent="0.25">
      <c r="A389" s="231"/>
      <c r="B389" s="246"/>
      <c r="C389" s="256" t="s">
        <v>541</v>
      </c>
      <c r="D389" s="293"/>
      <c r="E389" s="293"/>
      <c r="F389" s="232"/>
      <c r="G389" s="232"/>
      <c r="H389" s="232"/>
      <c r="I389" s="232"/>
      <c r="J389" s="233"/>
      <c r="K389" s="232"/>
      <c r="L389" s="233"/>
      <c r="M389" s="234"/>
      <c r="N389" s="235"/>
    </row>
    <row r="390" spans="1:14" ht="22.5" customHeight="1" x14ac:dyDescent="0.25">
      <c r="A390" s="289"/>
      <c r="B390" s="290"/>
      <c r="C390" s="515" t="s">
        <v>711</v>
      </c>
      <c r="D390" s="515"/>
      <c r="E390" s="515"/>
      <c r="F390" s="515"/>
      <c r="G390" s="515"/>
      <c r="H390" s="515"/>
      <c r="I390" s="515"/>
      <c r="J390" s="515"/>
      <c r="K390" s="515"/>
      <c r="L390" s="515"/>
      <c r="M390" s="515"/>
      <c r="N390" s="516"/>
    </row>
    <row r="391" spans="1:14" ht="22.5" customHeight="1" x14ac:dyDescent="0.25">
      <c r="A391" s="272">
        <v>65</v>
      </c>
      <c r="B391" s="247" t="s">
        <v>548</v>
      </c>
      <c r="C391" s="514" t="s">
        <v>753</v>
      </c>
      <c r="D391" s="514"/>
      <c r="E391" s="514"/>
      <c r="F391" s="228" t="s">
        <v>542</v>
      </c>
      <c r="G391" s="228"/>
      <c r="H391" s="228"/>
      <c r="I391" s="273">
        <v>3</v>
      </c>
      <c r="J391" s="229">
        <v>123.4</v>
      </c>
      <c r="K391" s="228"/>
      <c r="L391" s="229">
        <v>370.2</v>
      </c>
      <c r="M391" s="292">
        <v>5.47</v>
      </c>
      <c r="N391" s="230">
        <v>2025</v>
      </c>
    </row>
    <row r="392" spans="1:14" ht="15" customHeight="1" x14ac:dyDescent="0.25">
      <c r="A392" s="231"/>
      <c r="B392" s="246"/>
      <c r="C392" s="256" t="s">
        <v>541</v>
      </c>
      <c r="D392" s="293"/>
      <c r="E392" s="293"/>
      <c r="F392" s="232"/>
      <c r="G392" s="232"/>
      <c r="H392" s="232"/>
      <c r="I392" s="232"/>
      <c r="J392" s="233"/>
      <c r="K392" s="232"/>
      <c r="L392" s="233"/>
      <c r="M392" s="234"/>
      <c r="N392" s="235"/>
    </row>
    <row r="393" spans="1:14" ht="15" customHeight="1" x14ac:dyDescent="0.25">
      <c r="A393" s="289"/>
      <c r="B393" s="290"/>
      <c r="C393" s="515" t="s">
        <v>754</v>
      </c>
      <c r="D393" s="515"/>
      <c r="E393" s="515"/>
      <c r="F393" s="515"/>
      <c r="G393" s="515"/>
      <c r="H393" s="515"/>
      <c r="I393" s="515"/>
      <c r="J393" s="515"/>
      <c r="K393" s="515"/>
      <c r="L393" s="515"/>
      <c r="M393" s="515"/>
      <c r="N393" s="516"/>
    </row>
    <row r="394" spans="1:14" ht="15" customHeight="1" x14ac:dyDescent="0.25">
      <c r="A394" s="272">
        <v>66</v>
      </c>
      <c r="B394" s="247" t="s">
        <v>548</v>
      </c>
      <c r="C394" s="514" t="s">
        <v>755</v>
      </c>
      <c r="D394" s="514"/>
      <c r="E394" s="514"/>
      <c r="F394" s="228" t="s">
        <v>542</v>
      </c>
      <c r="G394" s="228"/>
      <c r="H394" s="228"/>
      <c r="I394" s="273">
        <v>7</v>
      </c>
      <c r="J394" s="229">
        <v>56.37</v>
      </c>
      <c r="K394" s="228"/>
      <c r="L394" s="229">
        <v>394.59</v>
      </c>
      <c r="M394" s="292">
        <v>5.47</v>
      </c>
      <c r="N394" s="230">
        <v>2158</v>
      </c>
    </row>
    <row r="395" spans="1:14" ht="15" customHeight="1" x14ac:dyDescent="0.25">
      <c r="A395" s="231"/>
      <c r="B395" s="246"/>
      <c r="C395" s="256" t="s">
        <v>541</v>
      </c>
      <c r="D395" s="293"/>
      <c r="E395" s="293"/>
      <c r="F395" s="232"/>
      <c r="G395" s="232"/>
      <c r="H395" s="232"/>
      <c r="I395" s="232"/>
      <c r="J395" s="233"/>
      <c r="K395" s="232"/>
      <c r="L395" s="233"/>
      <c r="M395" s="234"/>
      <c r="N395" s="235"/>
    </row>
    <row r="396" spans="1:14" ht="22.5" customHeight="1" x14ac:dyDescent="0.25">
      <c r="A396" s="289"/>
      <c r="B396" s="290"/>
      <c r="C396" s="515" t="s">
        <v>756</v>
      </c>
      <c r="D396" s="515"/>
      <c r="E396" s="515"/>
      <c r="F396" s="515"/>
      <c r="G396" s="515"/>
      <c r="H396" s="515"/>
      <c r="I396" s="515"/>
      <c r="J396" s="515"/>
      <c r="K396" s="515"/>
      <c r="L396" s="515"/>
      <c r="M396" s="515"/>
      <c r="N396" s="516"/>
    </row>
    <row r="397" spans="1:14" ht="22.5" customHeight="1" x14ac:dyDescent="0.25">
      <c r="A397" s="272">
        <v>67</v>
      </c>
      <c r="B397" s="247" t="s">
        <v>548</v>
      </c>
      <c r="C397" s="514" t="s">
        <v>690</v>
      </c>
      <c r="D397" s="514"/>
      <c r="E397" s="514"/>
      <c r="F397" s="228" t="s">
        <v>542</v>
      </c>
      <c r="G397" s="228"/>
      <c r="H397" s="228"/>
      <c r="I397" s="273">
        <v>7</v>
      </c>
      <c r="J397" s="229">
        <v>13.79</v>
      </c>
      <c r="K397" s="228"/>
      <c r="L397" s="229">
        <v>96.53</v>
      </c>
      <c r="M397" s="292">
        <v>5.47</v>
      </c>
      <c r="N397" s="230">
        <v>528</v>
      </c>
    </row>
    <row r="398" spans="1:14" ht="15" customHeight="1" x14ac:dyDescent="0.25">
      <c r="A398" s="231"/>
      <c r="B398" s="246"/>
      <c r="C398" s="256" t="s">
        <v>541</v>
      </c>
      <c r="D398" s="293"/>
      <c r="E398" s="293"/>
      <c r="F398" s="232"/>
      <c r="G398" s="232"/>
      <c r="H398" s="232"/>
      <c r="I398" s="232"/>
      <c r="J398" s="233"/>
      <c r="K398" s="232"/>
      <c r="L398" s="233"/>
      <c r="M398" s="234"/>
      <c r="N398" s="235"/>
    </row>
    <row r="399" spans="1:14" x14ac:dyDescent="0.25">
      <c r="A399" s="289"/>
      <c r="B399" s="290"/>
      <c r="C399" s="515" t="s">
        <v>691</v>
      </c>
      <c r="D399" s="515"/>
      <c r="E399" s="515"/>
      <c r="F399" s="515"/>
      <c r="G399" s="515"/>
      <c r="H399" s="515"/>
      <c r="I399" s="515"/>
      <c r="J399" s="515"/>
      <c r="K399" s="515"/>
      <c r="L399" s="515"/>
      <c r="M399" s="515"/>
      <c r="N399" s="516"/>
    </row>
    <row r="400" spans="1:14" ht="15" customHeight="1" x14ac:dyDescent="0.25">
      <c r="A400" s="272">
        <v>68</v>
      </c>
      <c r="B400" s="247" t="s">
        <v>692</v>
      </c>
      <c r="C400" s="514" t="s">
        <v>693</v>
      </c>
      <c r="D400" s="514"/>
      <c r="E400" s="514"/>
      <c r="F400" s="228" t="s">
        <v>542</v>
      </c>
      <c r="G400" s="228"/>
      <c r="H400" s="228"/>
      <c r="I400" s="273">
        <v>1</v>
      </c>
      <c r="J400" s="229">
        <v>131.30000000000001</v>
      </c>
      <c r="K400" s="228"/>
      <c r="L400" s="229">
        <v>131.30000000000001</v>
      </c>
      <c r="M400" s="292">
        <v>5.47</v>
      </c>
      <c r="N400" s="230">
        <v>718</v>
      </c>
    </row>
    <row r="401" spans="1:14" ht="15" customHeight="1" x14ac:dyDescent="0.25">
      <c r="A401" s="231"/>
      <c r="B401" s="246"/>
      <c r="C401" s="256" t="s">
        <v>541</v>
      </c>
      <c r="D401" s="293"/>
      <c r="E401" s="293"/>
      <c r="F401" s="232"/>
      <c r="G401" s="232"/>
      <c r="H401" s="232"/>
      <c r="I401" s="232"/>
      <c r="J401" s="233"/>
      <c r="K401" s="232"/>
      <c r="L401" s="233"/>
      <c r="M401" s="234"/>
      <c r="N401" s="235"/>
    </row>
    <row r="402" spans="1:14" ht="22.5" customHeight="1" x14ac:dyDescent="0.25">
      <c r="A402" s="272">
        <v>69</v>
      </c>
      <c r="B402" s="247" t="s">
        <v>548</v>
      </c>
      <c r="C402" s="514" t="s">
        <v>697</v>
      </c>
      <c r="D402" s="514"/>
      <c r="E402" s="514"/>
      <c r="F402" s="228" t="s">
        <v>542</v>
      </c>
      <c r="G402" s="228"/>
      <c r="H402" s="228"/>
      <c r="I402" s="273">
        <v>2</v>
      </c>
      <c r="J402" s="229">
        <v>32.299999999999997</v>
      </c>
      <c r="K402" s="228"/>
      <c r="L402" s="229">
        <v>64.599999999999994</v>
      </c>
      <c r="M402" s="292">
        <v>5.47</v>
      </c>
      <c r="N402" s="230">
        <v>353</v>
      </c>
    </row>
    <row r="403" spans="1:14" ht="22.5" customHeight="1" x14ac:dyDescent="0.25">
      <c r="A403" s="231"/>
      <c r="B403" s="246"/>
      <c r="C403" s="256" t="s">
        <v>541</v>
      </c>
      <c r="D403" s="293"/>
      <c r="E403" s="293"/>
      <c r="F403" s="232"/>
      <c r="G403" s="232"/>
      <c r="H403" s="232"/>
      <c r="I403" s="232"/>
      <c r="J403" s="233"/>
      <c r="K403" s="232"/>
      <c r="L403" s="233"/>
      <c r="M403" s="234"/>
      <c r="N403" s="235"/>
    </row>
    <row r="404" spans="1:14" ht="15" customHeight="1" x14ac:dyDescent="0.25">
      <c r="A404" s="289"/>
      <c r="B404" s="290"/>
      <c r="C404" s="515" t="s">
        <v>698</v>
      </c>
      <c r="D404" s="515"/>
      <c r="E404" s="515"/>
      <c r="F404" s="515"/>
      <c r="G404" s="515"/>
      <c r="H404" s="515"/>
      <c r="I404" s="515"/>
      <c r="J404" s="515"/>
      <c r="K404" s="515"/>
      <c r="L404" s="515"/>
      <c r="M404" s="515"/>
      <c r="N404" s="516"/>
    </row>
    <row r="405" spans="1:14" ht="15" customHeight="1" x14ac:dyDescent="0.25">
      <c r="A405" s="272">
        <v>70</v>
      </c>
      <c r="B405" s="247" t="s">
        <v>757</v>
      </c>
      <c r="C405" s="514" t="s">
        <v>758</v>
      </c>
      <c r="D405" s="514"/>
      <c r="E405" s="514"/>
      <c r="F405" s="228" t="s">
        <v>759</v>
      </c>
      <c r="G405" s="228"/>
      <c r="H405" s="228"/>
      <c r="I405" s="273">
        <v>2</v>
      </c>
      <c r="J405" s="229"/>
      <c r="K405" s="228"/>
      <c r="L405" s="229"/>
      <c r="M405" s="228"/>
      <c r="N405" s="230"/>
    </row>
    <row r="406" spans="1:14" ht="15" customHeight="1" x14ac:dyDescent="0.25">
      <c r="A406" s="276"/>
      <c r="B406" s="277">
        <v>1</v>
      </c>
      <c r="C406" s="515" t="s">
        <v>500</v>
      </c>
      <c r="D406" s="515"/>
      <c r="E406" s="515"/>
      <c r="F406" s="278"/>
      <c r="G406" s="278"/>
      <c r="H406" s="278"/>
      <c r="I406" s="278"/>
      <c r="J406" s="279">
        <v>74.05</v>
      </c>
      <c r="K406" s="278"/>
      <c r="L406" s="279">
        <v>148.1</v>
      </c>
      <c r="M406" s="280">
        <v>19.5</v>
      </c>
      <c r="N406" s="281">
        <v>2888</v>
      </c>
    </row>
    <row r="407" spans="1:14" ht="15" customHeight="1" x14ac:dyDescent="0.25">
      <c r="A407" s="276"/>
      <c r="B407" s="277">
        <v>2</v>
      </c>
      <c r="C407" s="515" t="s">
        <v>501</v>
      </c>
      <c r="D407" s="515"/>
      <c r="E407" s="515"/>
      <c r="F407" s="278"/>
      <c r="G407" s="278"/>
      <c r="H407" s="278"/>
      <c r="I407" s="278"/>
      <c r="J407" s="279">
        <v>564.55999999999995</v>
      </c>
      <c r="K407" s="278"/>
      <c r="L407" s="279">
        <v>1129.1199999999999</v>
      </c>
      <c r="M407" s="282">
        <v>7.87</v>
      </c>
      <c r="N407" s="281">
        <v>8886</v>
      </c>
    </row>
    <row r="408" spans="1:14" ht="22.5" customHeight="1" x14ac:dyDescent="0.25">
      <c r="A408" s="276"/>
      <c r="B408" s="277">
        <v>3</v>
      </c>
      <c r="C408" s="515" t="s">
        <v>502</v>
      </c>
      <c r="D408" s="515"/>
      <c r="E408" s="515"/>
      <c r="F408" s="278"/>
      <c r="G408" s="278"/>
      <c r="H408" s="278"/>
      <c r="I408" s="278"/>
      <c r="J408" s="279">
        <v>80.510000000000005</v>
      </c>
      <c r="K408" s="278"/>
      <c r="L408" s="279">
        <v>161.02000000000001</v>
      </c>
      <c r="M408" s="280">
        <v>19.5</v>
      </c>
      <c r="N408" s="281">
        <v>3140</v>
      </c>
    </row>
    <row r="409" spans="1:14" ht="22.5" customHeight="1" x14ac:dyDescent="0.25">
      <c r="A409" s="276"/>
      <c r="B409" s="277">
        <v>4</v>
      </c>
      <c r="C409" s="515" t="s">
        <v>516</v>
      </c>
      <c r="D409" s="515"/>
      <c r="E409" s="515"/>
      <c r="F409" s="278"/>
      <c r="G409" s="278"/>
      <c r="H409" s="278"/>
      <c r="I409" s="278"/>
      <c r="J409" s="279">
        <v>3.53</v>
      </c>
      <c r="K409" s="278"/>
      <c r="L409" s="279">
        <v>7.06</v>
      </c>
      <c r="M409" s="282">
        <v>5.47</v>
      </c>
      <c r="N409" s="281">
        <v>39</v>
      </c>
    </row>
    <row r="410" spans="1:14" ht="15" customHeight="1" x14ac:dyDescent="0.25">
      <c r="A410" s="276"/>
      <c r="B410" s="275"/>
      <c r="C410" s="515" t="s">
        <v>503</v>
      </c>
      <c r="D410" s="515"/>
      <c r="E410" s="515"/>
      <c r="F410" s="278" t="s">
        <v>504</v>
      </c>
      <c r="G410" s="282">
        <v>6.09</v>
      </c>
      <c r="H410" s="278"/>
      <c r="I410" s="282">
        <v>12.18</v>
      </c>
      <c r="J410" s="279"/>
      <c r="K410" s="278"/>
      <c r="L410" s="279"/>
      <c r="M410" s="278"/>
      <c r="N410" s="281"/>
    </row>
    <row r="411" spans="1:14" ht="15" customHeight="1" x14ac:dyDescent="0.25">
      <c r="A411" s="276"/>
      <c r="B411" s="275"/>
      <c r="C411" s="515" t="s">
        <v>505</v>
      </c>
      <c r="D411" s="515"/>
      <c r="E411" s="515"/>
      <c r="F411" s="278" t="s">
        <v>504</v>
      </c>
      <c r="G411" s="282">
        <v>4.93</v>
      </c>
      <c r="H411" s="278"/>
      <c r="I411" s="282">
        <v>9.86</v>
      </c>
      <c r="J411" s="279"/>
      <c r="K411" s="278"/>
      <c r="L411" s="279"/>
      <c r="M411" s="278"/>
      <c r="N411" s="281"/>
    </row>
    <row r="412" spans="1:14" ht="15" customHeight="1" x14ac:dyDescent="0.25">
      <c r="A412" s="276"/>
      <c r="B412" s="275"/>
      <c r="C412" s="517" t="s">
        <v>506</v>
      </c>
      <c r="D412" s="517"/>
      <c r="E412" s="517"/>
      <c r="F412" s="284"/>
      <c r="G412" s="284"/>
      <c r="H412" s="284"/>
      <c r="I412" s="284"/>
      <c r="J412" s="285">
        <v>642.14</v>
      </c>
      <c r="K412" s="284"/>
      <c r="L412" s="285">
        <v>1284.28</v>
      </c>
      <c r="M412" s="284"/>
      <c r="N412" s="286"/>
    </row>
    <row r="413" spans="1:14" ht="22.5" customHeight="1" x14ac:dyDescent="0.25">
      <c r="A413" s="276"/>
      <c r="B413" s="275"/>
      <c r="C413" s="515" t="s">
        <v>507</v>
      </c>
      <c r="D413" s="515"/>
      <c r="E413" s="515"/>
      <c r="F413" s="278"/>
      <c r="G413" s="278"/>
      <c r="H413" s="278"/>
      <c r="I413" s="278"/>
      <c r="J413" s="279"/>
      <c r="K413" s="278"/>
      <c r="L413" s="279">
        <v>309.12</v>
      </c>
      <c r="M413" s="278"/>
      <c r="N413" s="281">
        <v>6028</v>
      </c>
    </row>
    <row r="414" spans="1:14" ht="22.5" customHeight="1" x14ac:dyDescent="0.25">
      <c r="A414" s="276"/>
      <c r="B414" s="275" t="s">
        <v>557</v>
      </c>
      <c r="C414" s="515" t="s">
        <v>558</v>
      </c>
      <c r="D414" s="515"/>
      <c r="E414" s="515"/>
      <c r="F414" s="278" t="s">
        <v>510</v>
      </c>
      <c r="G414" s="287">
        <v>97</v>
      </c>
      <c r="H414" s="278"/>
      <c r="I414" s="287">
        <v>97</v>
      </c>
      <c r="J414" s="279"/>
      <c r="K414" s="278"/>
      <c r="L414" s="279">
        <v>299.85000000000002</v>
      </c>
      <c r="M414" s="278"/>
      <c r="N414" s="281">
        <v>5847</v>
      </c>
    </row>
    <row r="415" spans="1:14" ht="15" customHeight="1" x14ac:dyDescent="0.25">
      <c r="A415" s="276"/>
      <c r="B415" s="275" t="s">
        <v>559</v>
      </c>
      <c r="C415" s="515" t="s">
        <v>560</v>
      </c>
      <c r="D415" s="515"/>
      <c r="E415" s="515"/>
      <c r="F415" s="278" t="s">
        <v>510</v>
      </c>
      <c r="G415" s="287">
        <v>51</v>
      </c>
      <c r="H415" s="278"/>
      <c r="I415" s="287">
        <v>51</v>
      </c>
      <c r="J415" s="279"/>
      <c r="K415" s="278"/>
      <c r="L415" s="279">
        <v>157.65</v>
      </c>
      <c r="M415" s="278"/>
      <c r="N415" s="281">
        <v>3074</v>
      </c>
    </row>
    <row r="416" spans="1:14" ht="15" customHeight="1" x14ac:dyDescent="0.25">
      <c r="A416" s="231"/>
      <c r="B416" s="246"/>
      <c r="C416" s="514" t="s">
        <v>513</v>
      </c>
      <c r="D416" s="514"/>
      <c r="E416" s="514"/>
      <c r="F416" s="228"/>
      <c r="G416" s="228"/>
      <c r="H416" s="228"/>
      <c r="I416" s="228"/>
      <c r="J416" s="229"/>
      <c r="K416" s="228"/>
      <c r="L416" s="229">
        <v>1741.78</v>
      </c>
      <c r="M416" s="284"/>
      <c r="N416" s="230">
        <v>20734</v>
      </c>
    </row>
    <row r="417" spans="1:14" ht="15" customHeight="1" x14ac:dyDescent="0.25">
      <c r="A417" s="272">
        <v>71</v>
      </c>
      <c r="B417" s="247" t="s">
        <v>548</v>
      </c>
      <c r="C417" s="514" t="s">
        <v>760</v>
      </c>
      <c r="D417" s="514"/>
      <c r="E417" s="514"/>
      <c r="F417" s="228" t="s">
        <v>542</v>
      </c>
      <c r="G417" s="228"/>
      <c r="H417" s="228"/>
      <c r="I417" s="273">
        <v>2</v>
      </c>
      <c r="J417" s="229">
        <v>929.31</v>
      </c>
      <c r="K417" s="228"/>
      <c r="L417" s="229">
        <v>1858.62</v>
      </c>
      <c r="M417" s="292">
        <v>5.47</v>
      </c>
      <c r="N417" s="230">
        <v>10167</v>
      </c>
    </row>
    <row r="418" spans="1:14" ht="15" customHeight="1" x14ac:dyDescent="0.25">
      <c r="A418" s="231"/>
      <c r="B418" s="246"/>
      <c r="C418" s="256" t="s">
        <v>761</v>
      </c>
      <c r="D418" s="293"/>
      <c r="E418" s="293"/>
      <c r="F418" s="232"/>
      <c r="G418" s="232"/>
      <c r="H418" s="232"/>
      <c r="I418" s="232"/>
      <c r="J418" s="233"/>
      <c r="K418" s="232"/>
      <c r="L418" s="233"/>
      <c r="M418" s="234"/>
      <c r="N418" s="235"/>
    </row>
    <row r="419" spans="1:14" ht="22.5" customHeight="1" x14ac:dyDescent="0.25">
      <c r="A419" s="289"/>
      <c r="B419" s="290"/>
      <c r="C419" s="515" t="s">
        <v>762</v>
      </c>
      <c r="D419" s="515"/>
      <c r="E419" s="515"/>
      <c r="F419" s="515"/>
      <c r="G419" s="515"/>
      <c r="H419" s="515"/>
      <c r="I419" s="515"/>
      <c r="J419" s="515"/>
      <c r="K419" s="515"/>
      <c r="L419" s="515"/>
      <c r="M419" s="515"/>
      <c r="N419" s="516"/>
    </row>
    <row r="420" spans="1:14" ht="22.5" customHeight="1" x14ac:dyDescent="0.25">
      <c r="A420" s="272">
        <v>72</v>
      </c>
      <c r="B420" s="247" t="s">
        <v>548</v>
      </c>
      <c r="C420" s="514" t="s">
        <v>763</v>
      </c>
      <c r="D420" s="514"/>
      <c r="E420" s="514"/>
      <c r="F420" s="228" t="s">
        <v>542</v>
      </c>
      <c r="G420" s="228"/>
      <c r="H420" s="228"/>
      <c r="I420" s="273">
        <v>9</v>
      </c>
      <c r="J420" s="229">
        <v>228.52</v>
      </c>
      <c r="K420" s="228"/>
      <c r="L420" s="229">
        <v>2056.6799999999998</v>
      </c>
      <c r="M420" s="292">
        <v>5.47</v>
      </c>
      <c r="N420" s="230">
        <v>11250</v>
      </c>
    </row>
    <row r="421" spans="1:14" ht="15" customHeight="1" x14ac:dyDescent="0.25">
      <c r="A421" s="231"/>
      <c r="B421" s="246"/>
      <c r="C421" s="256" t="s">
        <v>541</v>
      </c>
      <c r="D421" s="293"/>
      <c r="E421" s="293"/>
      <c r="F421" s="232"/>
      <c r="G421" s="232"/>
      <c r="H421" s="232"/>
      <c r="I421" s="232"/>
      <c r="J421" s="233"/>
      <c r="K421" s="232"/>
      <c r="L421" s="233"/>
      <c r="M421" s="234"/>
      <c r="N421" s="235"/>
    </row>
    <row r="422" spans="1:14" x14ac:dyDescent="0.25">
      <c r="A422" s="289"/>
      <c r="B422" s="290"/>
      <c r="C422" s="515" t="s">
        <v>621</v>
      </c>
      <c r="D422" s="515"/>
      <c r="E422" s="515"/>
      <c r="F422" s="515"/>
      <c r="G422" s="515"/>
      <c r="H422" s="515"/>
      <c r="I422" s="515"/>
      <c r="J422" s="515"/>
      <c r="K422" s="515"/>
      <c r="L422" s="515"/>
      <c r="M422" s="515"/>
      <c r="N422" s="516"/>
    </row>
    <row r="423" spans="1:14" ht="15" customHeight="1" x14ac:dyDescent="0.25">
      <c r="A423" s="272">
        <v>73</v>
      </c>
      <c r="B423" s="247" t="s">
        <v>548</v>
      </c>
      <c r="C423" s="514" t="s">
        <v>549</v>
      </c>
      <c r="D423" s="514"/>
      <c r="E423" s="514"/>
      <c r="F423" s="228" t="s">
        <v>550</v>
      </c>
      <c r="G423" s="228"/>
      <c r="H423" s="228"/>
      <c r="I423" s="273">
        <v>40</v>
      </c>
      <c r="J423" s="229">
        <v>18.87</v>
      </c>
      <c r="K423" s="228"/>
      <c r="L423" s="229">
        <v>754.8</v>
      </c>
      <c r="M423" s="292">
        <v>5.47</v>
      </c>
      <c r="N423" s="230">
        <v>4129</v>
      </c>
    </row>
    <row r="424" spans="1:14" ht="15" customHeight="1" x14ac:dyDescent="0.25">
      <c r="A424" s="231"/>
      <c r="B424" s="246"/>
      <c r="C424" s="256" t="s">
        <v>541</v>
      </c>
      <c r="D424" s="293"/>
      <c r="E424" s="293"/>
      <c r="F424" s="232"/>
      <c r="G424" s="232"/>
      <c r="H424" s="232"/>
      <c r="I424" s="232"/>
      <c r="J424" s="233"/>
      <c r="K424" s="232"/>
      <c r="L424" s="233"/>
      <c r="M424" s="234"/>
      <c r="N424" s="235"/>
    </row>
    <row r="425" spans="1:14" ht="22.5" customHeight="1" x14ac:dyDescent="0.25">
      <c r="A425" s="289"/>
      <c r="B425" s="290"/>
      <c r="C425" s="515" t="s">
        <v>764</v>
      </c>
      <c r="D425" s="515"/>
      <c r="E425" s="515"/>
      <c r="F425" s="515"/>
      <c r="G425" s="515"/>
      <c r="H425" s="515"/>
      <c r="I425" s="515"/>
      <c r="J425" s="515"/>
      <c r="K425" s="515"/>
      <c r="L425" s="515"/>
      <c r="M425" s="515"/>
      <c r="N425" s="516"/>
    </row>
    <row r="426" spans="1:14" ht="22.5" customHeight="1" x14ac:dyDescent="0.25">
      <c r="A426" s="289"/>
      <c r="B426" s="290"/>
      <c r="C426" s="515" t="s">
        <v>616</v>
      </c>
      <c r="D426" s="515"/>
      <c r="E426" s="515"/>
      <c r="F426" s="515"/>
      <c r="G426" s="515"/>
      <c r="H426" s="515"/>
      <c r="I426" s="515"/>
      <c r="J426" s="515"/>
      <c r="K426" s="515"/>
      <c r="L426" s="515"/>
      <c r="M426" s="515"/>
      <c r="N426" s="516"/>
    </row>
    <row r="427" spans="1:14" ht="15" customHeight="1" x14ac:dyDescent="0.25">
      <c r="A427" s="272">
        <v>74</v>
      </c>
      <c r="B427" s="247" t="s">
        <v>551</v>
      </c>
      <c r="C427" s="514" t="s">
        <v>552</v>
      </c>
      <c r="D427" s="514"/>
      <c r="E427" s="514"/>
      <c r="F427" s="228" t="s">
        <v>553</v>
      </c>
      <c r="G427" s="228"/>
      <c r="H427" s="228"/>
      <c r="I427" s="292">
        <v>0.22</v>
      </c>
      <c r="J427" s="229">
        <v>630</v>
      </c>
      <c r="K427" s="228"/>
      <c r="L427" s="229">
        <v>138.6</v>
      </c>
      <c r="M427" s="292">
        <v>5.47</v>
      </c>
      <c r="N427" s="230">
        <v>758</v>
      </c>
    </row>
    <row r="428" spans="1:14" ht="22.5" customHeight="1" x14ac:dyDescent="0.25">
      <c r="A428" s="231"/>
      <c r="B428" s="246"/>
      <c r="C428" s="256" t="s">
        <v>541</v>
      </c>
      <c r="D428" s="293"/>
      <c r="E428" s="293"/>
      <c r="F428" s="232"/>
      <c r="G428" s="232"/>
      <c r="H428" s="232"/>
      <c r="I428" s="232"/>
      <c r="J428" s="233"/>
      <c r="K428" s="232"/>
      <c r="L428" s="233"/>
      <c r="M428" s="234"/>
      <c r="N428" s="235"/>
    </row>
    <row r="429" spans="1:14" ht="15" customHeight="1" x14ac:dyDescent="0.25">
      <c r="A429" s="289"/>
      <c r="B429" s="290"/>
      <c r="C429" s="515" t="s">
        <v>765</v>
      </c>
      <c r="D429" s="515"/>
      <c r="E429" s="515"/>
      <c r="F429" s="515"/>
      <c r="G429" s="515"/>
      <c r="H429" s="515"/>
      <c r="I429" s="515"/>
      <c r="J429" s="515"/>
      <c r="K429" s="515"/>
      <c r="L429" s="515"/>
      <c r="M429" s="515"/>
      <c r="N429" s="516"/>
    </row>
    <row r="430" spans="1:14" ht="22.5" customHeight="1" x14ac:dyDescent="0.25">
      <c r="A430" s="272">
        <v>75</v>
      </c>
      <c r="B430" s="247" t="s">
        <v>766</v>
      </c>
      <c r="C430" s="514" t="s">
        <v>767</v>
      </c>
      <c r="D430" s="514"/>
      <c r="E430" s="514"/>
      <c r="F430" s="228" t="s">
        <v>768</v>
      </c>
      <c r="G430" s="228"/>
      <c r="H430" s="228"/>
      <c r="I430" s="292">
        <v>0.18</v>
      </c>
      <c r="J430" s="229"/>
      <c r="K430" s="228"/>
      <c r="L430" s="229"/>
      <c r="M430" s="228"/>
      <c r="N430" s="230"/>
    </row>
    <row r="431" spans="1:14" ht="22.5" customHeight="1" x14ac:dyDescent="0.25">
      <c r="A431" s="289"/>
      <c r="B431" s="290"/>
      <c r="C431" s="515" t="s">
        <v>769</v>
      </c>
      <c r="D431" s="515"/>
      <c r="E431" s="515"/>
      <c r="F431" s="515"/>
      <c r="G431" s="515"/>
      <c r="H431" s="515"/>
      <c r="I431" s="515"/>
      <c r="J431" s="515"/>
      <c r="K431" s="515"/>
      <c r="L431" s="515"/>
      <c r="M431" s="515"/>
      <c r="N431" s="516"/>
    </row>
    <row r="432" spans="1:14" ht="15" customHeight="1" x14ac:dyDescent="0.25">
      <c r="A432" s="276"/>
      <c r="B432" s="277">
        <v>1</v>
      </c>
      <c r="C432" s="515" t="s">
        <v>500</v>
      </c>
      <c r="D432" s="515"/>
      <c r="E432" s="515"/>
      <c r="F432" s="278"/>
      <c r="G432" s="278"/>
      <c r="H432" s="278"/>
      <c r="I432" s="278"/>
      <c r="J432" s="279">
        <v>210.12</v>
      </c>
      <c r="K432" s="278"/>
      <c r="L432" s="279">
        <v>37.82</v>
      </c>
      <c r="M432" s="280">
        <v>19.5</v>
      </c>
      <c r="N432" s="281">
        <v>737</v>
      </c>
    </row>
    <row r="433" spans="1:14" ht="15" customHeight="1" x14ac:dyDescent="0.25">
      <c r="A433" s="276"/>
      <c r="B433" s="277">
        <v>2</v>
      </c>
      <c r="C433" s="515" t="s">
        <v>501</v>
      </c>
      <c r="D433" s="515"/>
      <c r="E433" s="515"/>
      <c r="F433" s="278"/>
      <c r="G433" s="278"/>
      <c r="H433" s="278"/>
      <c r="I433" s="278"/>
      <c r="J433" s="279">
        <v>65.72</v>
      </c>
      <c r="K433" s="278"/>
      <c r="L433" s="279">
        <v>11.83</v>
      </c>
      <c r="M433" s="282">
        <v>7.87</v>
      </c>
      <c r="N433" s="281">
        <v>93</v>
      </c>
    </row>
    <row r="434" spans="1:14" ht="15" customHeight="1" x14ac:dyDescent="0.25">
      <c r="A434" s="276"/>
      <c r="B434" s="277">
        <v>3</v>
      </c>
      <c r="C434" s="515" t="s">
        <v>502</v>
      </c>
      <c r="D434" s="515"/>
      <c r="E434" s="515"/>
      <c r="F434" s="278"/>
      <c r="G434" s="278"/>
      <c r="H434" s="278"/>
      <c r="I434" s="278"/>
      <c r="J434" s="279">
        <v>3.27</v>
      </c>
      <c r="K434" s="278"/>
      <c r="L434" s="279">
        <v>0.59</v>
      </c>
      <c r="M434" s="280">
        <v>19.5</v>
      </c>
      <c r="N434" s="281">
        <v>12</v>
      </c>
    </row>
    <row r="435" spans="1:14" ht="15" customHeight="1" x14ac:dyDescent="0.25">
      <c r="A435" s="276"/>
      <c r="B435" s="277">
        <v>4</v>
      </c>
      <c r="C435" s="515" t="s">
        <v>516</v>
      </c>
      <c r="D435" s="515"/>
      <c r="E435" s="515"/>
      <c r="F435" s="278"/>
      <c r="G435" s="278"/>
      <c r="H435" s="278"/>
      <c r="I435" s="278"/>
      <c r="J435" s="279">
        <v>39.4</v>
      </c>
      <c r="K435" s="278"/>
      <c r="L435" s="279">
        <v>7.09</v>
      </c>
      <c r="M435" s="282">
        <v>5.47</v>
      </c>
      <c r="N435" s="281">
        <v>39</v>
      </c>
    </row>
    <row r="436" spans="1:14" ht="15" customHeight="1" x14ac:dyDescent="0.25">
      <c r="A436" s="276"/>
      <c r="B436" s="275"/>
      <c r="C436" s="515" t="s">
        <v>503</v>
      </c>
      <c r="D436" s="515"/>
      <c r="E436" s="515"/>
      <c r="F436" s="278" t="s">
        <v>504</v>
      </c>
      <c r="G436" s="282">
        <v>17.28</v>
      </c>
      <c r="H436" s="278"/>
      <c r="I436" s="295">
        <v>3.1103999999999998</v>
      </c>
      <c r="J436" s="279"/>
      <c r="K436" s="278"/>
      <c r="L436" s="279"/>
      <c r="M436" s="278"/>
      <c r="N436" s="281"/>
    </row>
    <row r="437" spans="1:14" ht="22.5" customHeight="1" x14ac:dyDescent="0.25">
      <c r="A437" s="276"/>
      <c r="B437" s="275"/>
      <c r="C437" s="515" t="s">
        <v>505</v>
      </c>
      <c r="D437" s="515"/>
      <c r="E437" s="515"/>
      <c r="F437" s="278" t="s">
        <v>504</v>
      </c>
      <c r="G437" s="280">
        <v>0.2</v>
      </c>
      <c r="H437" s="278"/>
      <c r="I437" s="283">
        <v>3.5999999999999997E-2</v>
      </c>
      <c r="J437" s="279"/>
      <c r="K437" s="278"/>
      <c r="L437" s="279"/>
      <c r="M437" s="278"/>
      <c r="N437" s="281"/>
    </row>
    <row r="438" spans="1:14" ht="22.5" customHeight="1" x14ac:dyDescent="0.25">
      <c r="A438" s="276"/>
      <c r="B438" s="275"/>
      <c r="C438" s="517" t="s">
        <v>506</v>
      </c>
      <c r="D438" s="517"/>
      <c r="E438" s="517"/>
      <c r="F438" s="284"/>
      <c r="G438" s="284"/>
      <c r="H438" s="284"/>
      <c r="I438" s="284"/>
      <c r="J438" s="285">
        <v>315.24</v>
      </c>
      <c r="K438" s="284"/>
      <c r="L438" s="285">
        <v>56.74</v>
      </c>
      <c r="M438" s="284"/>
      <c r="N438" s="286"/>
    </row>
    <row r="439" spans="1:14" ht="15" customHeight="1" x14ac:dyDescent="0.25">
      <c r="A439" s="276"/>
      <c r="B439" s="275"/>
      <c r="C439" s="515" t="s">
        <v>507</v>
      </c>
      <c r="D439" s="515"/>
      <c r="E439" s="515"/>
      <c r="F439" s="278"/>
      <c r="G439" s="278"/>
      <c r="H439" s="278"/>
      <c r="I439" s="278"/>
      <c r="J439" s="279"/>
      <c r="K439" s="278"/>
      <c r="L439" s="279">
        <v>38.409999999999997</v>
      </c>
      <c r="M439" s="278"/>
      <c r="N439" s="281">
        <v>749</v>
      </c>
    </row>
    <row r="440" spans="1:14" ht="15" customHeight="1" x14ac:dyDescent="0.25">
      <c r="A440" s="276"/>
      <c r="B440" s="275" t="s">
        <v>557</v>
      </c>
      <c r="C440" s="515" t="s">
        <v>558</v>
      </c>
      <c r="D440" s="515"/>
      <c r="E440" s="515"/>
      <c r="F440" s="278" t="s">
        <v>510</v>
      </c>
      <c r="G440" s="287">
        <v>97</v>
      </c>
      <c r="H440" s="278"/>
      <c r="I440" s="287">
        <v>97</v>
      </c>
      <c r="J440" s="279"/>
      <c r="K440" s="278"/>
      <c r="L440" s="279">
        <v>37.26</v>
      </c>
      <c r="M440" s="278"/>
      <c r="N440" s="281">
        <v>727</v>
      </c>
    </row>
    <row r="441" spans="1:14" ht="15" customHeight="1" x14ac:dyDescent="0.25">
      <c r="A441" s="276"/>
      <c r="B441" s="275" t="s">
        <v>559</v>
      </c>
      <c r="C441" s="515" t="s">
        <v>560</v>
      </c>
      <c r="D441" s="515"/>
      <c r="E441" s="515"/>
      <c r="F441" s="278" t="s">
        <v>510</v>
      </c>
      <c r="G441" s="287">
        <v>51</v>
      </c>
      <c r="H441" s="278"/>
      <c r="I441" s="287">
        <v>51</v>
      </c>
      <c r="J441" s="279"/>
      <c r="K441" s="278"/>
      <c r="L441" s="279">
        <v>19.59</v>
      </c>
      <c r="M441" s="278"/>
      <c r="N441" s="281">
        <v>382</v>
      </c>
    </row>
    <row r="442" spans="1:14" ht="22.5" customHeight="1" x14ac:dyDescent="0.25">
      <c r="A442" s="231"/>
      <c r="B442" s="246"/>
      <c r="C442" s="514" t="s">
        <v>513</v>
      </c>
      <c r="D442" s="514"/>
      <c r="E442" s="514"/>
      <c r="F442" s="228"/>
      <c r="G442" s="228"/>
      <c r="H442" s="228"/>
      <c r="I442" s="228"/>
      <c r="J442" s="229"/>
      <c r="K442" s="228"/>
      <c r="L442" s="229">
        <v>113.59</v>
      </c>
      <c r="M442" s="284"/>
      <c r="N442" s="230">
        <v>1978</v>
      </c>
    </row>
    <row r="443" spans="1:14" ht="22.5" customHeight="1" x14ac:dyDescent="0.25">
      <c r="A443" s="272">
        <v>76</v>
      </c>
      <c r="B443" s="247" t="s">
        <v>770</v>
      </c>
      <c r="C443" s="514" t="s">
        <v>771</v>
      </c>
      <c r="D443" s="514"/>
      <c r="E443" s="514"/>
      <c r="F443" s="228" t="s">
        <v>553</v>
      </c>
      <c r="G443" s="228"/>
      <c r="H443" s="228"/>
      <c r="I443" s="292">
        <v>0.06</v>
      </c>
      <c r="J443" s="229"/>
      <c r="K443" s="228"/>
      <c r="L443" s="229"/>
      <c r="M443" s="228"/>
      <c r="N443" s="230"/>
    </row>
    <row r="444" spans="1:14" ht="15" customHeight="1" x14ac:dyDescent="0.25">
      <c r="A444" s="289"/>
      <c r="B444" s="290"/>
      <c r="C444" s="515" t="s">
        <v>772</v>
      </c>
      <c r="D444" s="515"/>
      <c r="E444" s="515"/>
      <c r="F444" s="515"/>
      <c r="G444" s="515"/>
      <c r="H444" s="515"/>
      <c r="I444" s="515"/>
      <c r="J444" s="515"/>
      <c r="K444" s="515"/>
      <c r="L444" s="515"/>
      <c r="M444" s="515"/>
      <c r="N444" s="516"/>
    </row>
    <row r="445" spans="1:14" ht="15" customHeight="1" x14ac:dyDescent="0.25">
      <c r="A445" s="276"/>
      <c r="B445" s="277">
        <v>1</v>
      </c>
      <c r="C445" s="515" t="s">
        <v>500</v>
      </c>
      <c r="D445" s="515"/>
      <c r="E445" s="515"/>
      <c r="F445" s="278"/>
      <c r="G445" s="278"/>
      <c r="H445" s="278"/>
      <c r="I445" s="278"/>
      <c r="J445" s="279">
        <v>276.27999999999997</v>
      </c>
      <c r="K445" s="278"/>
      <c r="L445" s="279">
        <v>16.579999999999998</v>
      </c>
      <c r="M445" s="280">
        <v>19.5</v>
      </c>
      <c r="N445" s="281">
        <v>323</v>
      </c>
    </row>
    <row r="446" spans="1:14" ht="15" customHeight="1" x14ac:dyDescent="0.25">
      <c r="A446" s="276"/>
      <c r="B446" s="277">
        <v>4</v>
      </c>
      <c r="C446" s="515" t="s">
        <v>516</v>
      </c>
      <c r="D446" s="515"/>
      <c r="E446" s="515"/>
      <c r="F446" s="278"/>
      <c r="G446" s="278"/>
      <c r="H446" s="278"/>
      <c r="I446" s="278"/>
      <c r="J446" s="279">
        <v>5.53</v>
      </c>
      <c r="K446" s="278"/>
      <c r="L446" s="279">
        <v>0.33</v>
      </c>
      <c r="M446" s="282">
        <v>5.47</v>
      </c>
      <c r="N446" s="281">
        <v>2</v>
      </c>
    </row>
    <row r="447" spans="1:14" ht="15" customHeight="1" x14ac:dyDescent="0.25">
      <c r="A447" s="276"/>
      <c r="B447" s="275"/>
      <c r="C447" s="515" t="s">
        <v>503</v>
      </c>
      <c r="D447" s="515"/>
      <c r="E447" s="515"/>
      <c r="F447" s="278" t="s">
        <v>504</v>
      </c>
      <c r="G447" s="282">
        <v>22.72</v>
      </c>
      <c r="H447" s="278"/>
      <c r="I447" s="295">
        <v>1.3632</v>
      </c>
      <c r="J447" s="279"/>
      <c r="K447" s="278"/>
      <c r="L447" s="279"/>
      <c r="M447" s="278"/>
      <c r="N447" s="281"/>
    </row>
    <row r="448" spans="1:14" ht="22.5" customHeight="1" x14ac:dyDescent="0.25">
      <c r="A448" s="276"/>
      <c r="B448" s="275"/>
      <c r="C448" s="517" t="s">
        <v>506</v>
      </c>
      <c r="D448" s="517"/>
      <c r="E448" s="517"/>
      <c r="F448" s="284"/>
      <c r="G448" s="284"/>
      <c r="H448" s="284"/>
      <c r="I448" s="284"/>
      <c r="J448" s="285">
        <v>281.81</v>
      </c>
      <c r="K448" s="284"/>
      <c r="L448" s="285">
        <v>16.91</v>
      </c>
      <c r="M448" s="284"/>
      <c r="N448" s="286"/>
    </row>
    <row r="449" spans="1:14" ht="22.5" customHeight="1" x14ac:dyDescent="0.25">
      <c r="A449" s="276"/>
      <c r="B449" s="275"/>
      <c r="C449" s="515" t="s">
        <v>507</v>
      </c>
      <c r="D449" s="515"/>
      <c r="E449" s="515"/>
      <c r="F449" s="278"/>
      <c r="G449" s="278"/>
      <c r="H449" s="278"/>
      <c r="I449" s="278"/>
      <c r="J449" s="279"/>
      <c r="K449" s="278"/>
      <c r="L449" s="279">
        <v>16.579999999999998</v>
      </c>
      <c r="M449" s="278"/>
      <c r="N449" s="281">
        <v>323</v>
      </c>
    </row>
    <row r="450" spans="1:14" ht="15" customHeight="1" x14ac:dyDescent="0.25">
      <c r="A450" s="276"/>
      <c r="B450" s="275" t="s">
        <v>557</v>
      </c>
      <c r="C450" s="515" t="s">
        <v>558</v>
      </c>
      <c r="D450" s="515"/>
      <c r="E450" s="515"/>
      <c r="F450" s="278" t="s">
        <v>510</v>
      </c>
      <c r="G450" s="287">
        <v>97</v>
      </c>
      <c r="H450" s="278"/>
      <c r="I450" s="287">
        <v>97</v>
      </c>
      <c r="J450" s="279"/>
      <c r="K450" s="278"/>
      <c r="L450" s="279">
        <v>16.079999999999998</v>
      </c>
      <c r="M450" s="278"/>
      <c r="N450" s="281">
        <v>313</v>
      </c>
    </row>
    <row r="451" spans="1:14" ht="15" customHeight="1" x14ac:dyDescent="0.25">
      <c r="A451" s="276"/>
      <c r="B451" s="275" t="s">
        <v>559</v>
      </c>
      <c r="C451" s="515" t="s">
        <v>560</v>
      </c>
      <c r="D451" s="515"/>
      <c r="E451" s="515"/>
      <c r="F451" s="278" t="s">
        <v>510</v>
      </c>
      <c r="G451" s="287">
        <v>51</v>
      </c>
      <c r="H451" s="278"/>
      <c r="I451" s="287">
        <v>51</v>
      </c>
      <c r="J451" s="279"/>
      <c r="K451" s="278"/>
      <c r="L451" s="279">
        <v>8.4600000000000009</v>
      </c>
      <c r="M451" s="278"/>
      <c r="N451" s="281">
        <v>165</v>
      </c>
    </row>
    <row r="452" spans="1:14" ht="15" customHeight="1" x14ac:dyDescent="0.25">
      <c r="A452" s="231"/>
      <c r="B452" s="246"/>
      <c r="C452" s="514" t="s">
        <v>513</v>
      </c>
      <c r="D452" s="514"/>
      <c r="E452" s="514"/>
      <c r="F452" s="228"/>
      <c r="G452" s="228"/>
      <c r="H452" s="228"/>
      <c r="I452" s="228"/>
      <c r="J452" s="229"/>
      <c r="K452" s="228"/>
      <c r="L452" s="229">
        <v>41.45</v>
      </c>
      <c r="M452" s="284"/>
      <c r="N452" s="230">
        <v>803</v>
      </c>
    </row>
    <row r="453" spans="1:14" ht="22.5" customHeight="1" x14ac:dyDescent="0.25">
      <c r="A453" s="232"/>
      <c r="B453" s="246"/>
      <c r="C453" s="246"/>
      <c r="D453" s="246"/>
      <c r="E453" s="246"/>
      <c r="F453" s="232"/>
      <c r="G453" s="232"/>
      <c r="H453" s="232"/>
      <c r="I453" s="232"/>
      <c r="J453" s="236"/>
      <c r="K453" s="232"/>
      <c r="L453" s="236"/>
      <c r="M453" s="278"/>
      <c r="N453" s="236"/>
    </row>
    <row r="454" spans="1:14" ht="22.5" customHeight="1" x14ac:dyDescent="0.25">
      <c r="A454" s="296"/>
      <c r="B454" s="237"/>
      <c r="C454" s="514" t="s">
        <v>773</v>
      </c>
      <c r="D454" s="514"/>
      <c r="E454" s="514"/>
      <c r="F454" s="514"/>
      <c r="G454" s="514"/>
      <c r="H454" s="514"/>
      <c r="I454" s="514"/>
      <c r="J454" s="514"/>
      <c r="K454" s="514"/>
      <c r="L454" s="238">
        <v>22366.3</v>
      </c>
      <c r="M454" s="239"/>
      <c r="N454" s="240"/>
    </row>
    <row r="455" spans="1:14" ht="15" customHeight="1" x14ac:dyDescent="0.25">
      <c r="A455" s="518" t="s">
        <v>774</v>
      </c>
      <c r="B455" s="519"/>
      <c r="C455" s="519"/>
      <c r="D455" s="519"/>
      <c r="E455" s="519"/>
      <c r="F455" s="519"/>
      <c r="G455" s="519"/>
      <c r="H455" s="519"/>
      <c r="I455" s="519"/>
      <c r="J455" s="519"/>
      <c r="K455" s="519"/>
      <c r="L455" s="519"/>
      <c r="M455" s="519"/>
      <c r="N455" s="520"/>
    </row>
    <row r="456" spans="1:14" ht="15" customHeight="1" x14ac:dyDescent="0.25">
      <c r="A456" s="272">
        <v>77</v>
      </c>
      <c r="B456" s="247" t="s">
        <v>548</v>
      </c>
      <c r="C456" s="514" t="s">
        <v>775</v>
      </c>
      <c r="D456" s="514"/>
      <c r="E456" s="514"/>
      <c r="F456" s="228" t="s">
        <v>542</v>
      </c>
      <c r="G456" s="228"/>
      <c r="H456" s="228"/>
      <c r="I456" s="273">
        <v>3</v>
      </c>
      <c r="J456" s="229">
        <v>1072</v>
      </c>
      <c r="K456" s="297">
        <v>1.04236</v>
      </c>
      <c r="L456" s="229">
        <v>3352.23</v>
      </c>
      <c r="M456" s="292">
        <v>5.81</v>
      </c>
      <c r="N456" s="230">
        <v>19476</v>
      </c>
    </row>
    <row r="457" spans="1:14" ht="15" customHeight="1" x14ac:dyDescent="0.25">
      <c r="A457" s="231"/>
      <c r="B457" s="246"/>
      <c r="C457" s="256" t="s">
        <v>544</v>
      </c>
      <c r="D457" s="293"/>
      <c r="E457" s="293"/>
      <c r="F457" s="232"/>
      <c r="G457" s="232"/>
      <c r="H457" s="232"/>
      <c r="I457" s="232"/>
      <c r="J457" s="233"/>
      <c r="K457" s="232"/>
      <c r="L457" s="233"/>
      <c r="M457" s="234"/>
      <c r="N457" s="235"/>
    </row>
    <row r="458" spans="1:14" ht="22.5" customHeight="1" x14ac:dyDescent="0.25">
      <c r="A458" s="289"/>
      <c r="B458" s="290"/>
      <c r="C458" s="515" t="s">
        <v>776</v>
      </c>
      <c r="D458" s="515"/>
      <c r="E458" s="515"/>
      <c r="F458" s="515"/>
      <c r="G458" s="515"/>
      <c r="H458" s="515"/>
      <c r="I458" s="515"/>
      <c r="J458" s="515"/>
      <c r="K458" s="515"/>
      <c r="L458" s="515"/>
      <c r="M458" s="515"/>
      <c r="N458" s="516"/>
    </row>
    <row r="459" spans="1:14" ht="22.5" customHeight="1" x14ac:dyDescent="0.25">
      <c r="A459" s="274"/>
      <c r="B459" s="275" t="s">
        <v>777</v>
      </c>
      <c r="C459" s="515" t="s">
        <v>778</v>
      </c>
      <c r="D459" s="515"/>
      <c r="E459" s="515"/>
      <c r="F459" s="515"/>
      <c r="G459" s="515"/>
      <c r="H459" s="515"/>
      <c r="I459" s="515"/>
      <c r="J459" s="515"/>
      <c r="K459" s="515"/>
      <c r="L459" s="515"/>
      <c r="M459" s="515"/>
      <c r="N459" s="516"/>
    </row>
    <row r="460" spans="1:14" ht="15" customHeight="1" x14ac:dyDescent="0.25">
      <c r="A460" s="274"/>
      <c r="B460" s="275" t="s">
        <v>779</v>
      </c>
      <c r="C460" s="515" t="s">
        <v>780</v>
      </c>
      <c r="D460" s="515"/>
      <c r="E460" s="515"/>
      <c r="F460" s="515"/>
      <c r="G460" s="515"/>
      <c r="H460" s="515"/>
      <c r="I460" s="515"/>
      <c r="J460" s="515"/>
      <c r="K460" s="515"/>
      <c r="L460" s="515"/>
      <c r="M460" s="515"/>
      <c r="N460" s="516"/>
    </row>
    <row r="461" spans="1:14" ht="15" customHeight="1" x14ac:dyDescent="0.25">
      <c r="A461" s="227" t="s">
        <v>781</v>
      </c>
      <c r="B461" s="247" t="s">
        <v>548</v>
      </c>
      <c r="C461" s="514" t="s">
        <v>782</v>
      </c>
      <c r="D461" s="514"/>
      <c r="E461" s="514"/>
      <c r="F461" s="228" t="s">
        <v>542</v>
      </c>
      <c r="G461" s="228"/>
      <c r="H461" s="228"/>
      <c r="I461" s="273">
        <v>1</v>
      </c>
      <c r="J461" s="229">
        <v>3442.34</v>
      </c>
      <c r="K461" s="297">
        <v>1.04236</v>
      </c>
      <c r="L461" s="229">
        <v>3588.16</v>
      </c>
      <c r="M461" s="292">
        <v>5.81</v>
      </c>
      <c r="N461" s="230">
        <v>20847</v>
      </c>
    </row>
    <row r="462" spans="1:14" ht="15" customHeight="1" x14ac:dyDescent="0.25">
      <c r="A462" s="231"/>
      <c r="B462" s="246"/>
      <c r="C462" s="256" t="s">
        <v>783</v>
      </c>
      <c r="D462" s="293"/>
      <c r="E462" s="293"/>
      <c r="F462" s="232"/>
      <c r="G462" s="232"/>
      <c r="H462" s="232"/>
      <c r="I462" s="232"/>
      <c r="J462" s="233"/>
      <c r="K462" s="232"/>
      <c r="L462" s="233"/>
      <c r="M462" s="234"/>
      <c r="N462" s="235"/>
    </row>
    <row r="463" spans="1:14" ht="15" customHeight="1" x14ac:dyDescent="0.25">
      <c r="A463" s="289"/>
      <c r="B463" s="290"/>
      <c r="C463" s="515" t="s">
        <v>784</v>
      </c>
      <c r="D463" s="515"/>
      <c r="E463" s="515"/>
      <c r="F463" s="515"/>
      <c r="G463" s="515"/>
      <c r="H463" s="515"/>
      <c r="I463" s="515"/>
      <c r="J463" s="515"/>
      <c r="K463" s="515"/>
      <c r="L463" s="515"/>
      <c r="M463" s="515"/>
      <c r="N463" s="516"/>
    </row>
    <row r="464" spans="1:14" ht="22.5" customHeight="1" x14ac:dyDescent="0.25">
      <c r="A464" s="274"/>
      <c r="B464" s="275" t="s">
        <v>777</v>
      </c>
      <c r="C464" s="515" t="s">
        <v>778</v>
      </c>
      <c r="D464" s="515"/>
      <c r="E464" s="515"/>
      <c r="F464" s="515"/>
      <c r="G464" s="515"/>
      <c r="H464" s="515"/>
      <c r="I464" s="515"/>
      <c r="J464" s="515"/>
      <c r="K464" s="515"/>
      <c r="L464" s="515"/>
      <c r="M464" s="515"/>
      <c r="N464" s="516"/>
    </row>
    <row r="465" spans="1:14" ht="22.5" customHeight="1" x14ac:dyDescent="0.25">
      <c r="A465" s="274"/>
      <c r="B465" s="275" t="s">
        <v>779</v>
      </c>
      <c r="C465" s="515" t="s">
        <v>780</v>
      </c>
      <c r="D465" s="515"/>
      <c r="E465" s="515"/>
      <c r="F465" s="515"/>
      <c r="G465" s="515"/>
      <c r="H465" s="515"/>
      <c r="I465" s="515"/>
      <c r="J465" s="515"/>
      <c r="K465" s="515"/>
      <c r="L465" s="515"/>
      <c r="M465" s="515"/>
      <c r="N465" s="516"/>
    </row>
    <row r="466" spans="1:14" ht="15" customHeight="1" x14ac:dyDescent="0.25">
      <c r="A466" s="232"/>
      <c r="B466" s="246"/>
      <c r="C466" s="246"/>
      <c r="D466" s="246"/>
      <c r="E466" s="246"/>
      <c r="F466" s="232"/>
      <c r="G466" s="232"/>
      <c r="H466" s="232"/>
      <c r="I466" s="232"/>
      <c r="J466" s="236"/>
      <c r="K466" s="232"/>
      <c r="L466" s="236"/>
      <c r="M466" s="278"/>
      <c r="N466" s="236"/>
    </row>
    <row r="467" spans="1:14" ht="15" customHeight="1" x14ac:dyDescent="0.25">
      <c r="A467" s="296"/>
      <c r="B467" s="237"/>
      <c r="C467" s="514" t="s">
        <v>785</v>
      </c>
      <c r="D467" s="514"/>
      <c r="E467" s="514"/>
      <c r="F467" s="514"/>
      <c r="G467" s="514"/>
      <c r="H467" s="514"/>
      <c r="I467" s="514"/>
      <c r="J467" s="514"/>
      <c r="K467" s="514"/>
      <c r="L467" s="238">
        <v>6940.39</v>
      </c>
      <c r="M467" s="239"/>
      <c r="N467" s="240"/>
    </row>
    <row r="468" spans="1:14" ht="15" customHeight="1" x14ac:dyDescent="0.25">
      <c r="A468" s="518" t="s">
        <v>786</v>
      </c>
      <c r="B468" s="519"/>
      <c r="C468" s="519"/>
      <c r="D468" s="519"/>
      <c r="E468" s="519"/>
      <c r="F468" s="519"/>
      <c r="G468" s="519"/>
      <c r="H468" s="519"/>
      <c r="I468" s="519"/>
      <c r="J468" s="519"/>
      <c r="K468" s="519"/>
      <c r="L468" s="519"/>
      <c r="M468" s="519"/>
      <c r="N468" s="520"/>
    </row>
    <row r="469" spans="1:14" ht="15" customHeight="1" x14ac:dyDescent="0.25">
      <c r="A469" s="272">
        <v>79</v>
      </c>
      <c r="B469" s="247" t="s">
        <v>568</v>
      </c>
      <c r="C469" s="514" t="s">
        <v>569</v>
      </c>
      <c r="D469" s="514"/>
      <c r="E469" s="514"/>
      <c r="F469" s="228" t="s">
        <v>570</v>
      </c>
      <c r="G469" s="228"/>
      <c r="H469" s="228"/>
      <c r="I469" s="292">
        <v>0.02</v>
      </c>
      <c r="J469" s="229"/>
      <c r="K469" s="228"/>
      <c r="L469" s="229"/>
      <c r="M469" s="228"/>
      <c r="N469" s="230"/>
    </row>
    <row r="470" spans="1:14" ht="22.5" customHeight="1" x14ac:dyDescent="0.25">
      <c r="A470" s="289"/>
      <c r="B470" s="290"/>
      <c r="C470" s="515" t="s">
        <v>617</v>
      </c>
      <c r="D470" s="515"/>
      <c r="E470" s="515"/>
      <c r="F470" s="515"/>
      <c r="G470" s="515"/>
      <c r="H470" s="515"/>
      <c r="I470" s="515"/>
      <c r="J470" s="515"/>
      <c r="K470" s="515"/>
      <c r="L470" s="515"/>
      <c r="M470" s="515"/>
      <c r="N470" s="516"/>
    </row>
    <row r="471" spans="1:14" ht="22.5" customHeight="1" x14ac:dyDescent="0.25">
      <c r="A471" s="274"/>
      <c r="B471" s="275" t="s">
        <v>619</v>
      </c>
      <c r="C471" s="515" t="s">
        <v>787</v>
      </c>
      <c r="D471" s="515"/>
      <c r="E471" s="515"/>
      <c r="F471" s="515"/>
      <c r="G471" s="515"/>
      <c r="H471" s="515"/>
      <c r="I471" s="515"/>
      <c r="J471" s="515"/>
      <c r="K471" s="515"/>
      <c r="L471" s="515"/>
      <c r="M471" s="515"/>
      <c r="N471" s="516"/>
    </row>
    <row r="472" spans="1:14" ht="15" customHeight="1" x14ac:dyDescent="0.25">
      <c r="A472" s="276"/>
      <c r="B472" s="277">
        <v>1</v>
      </c>
      <c r="C472" s="515" t="s">
        <v>500</v>
      </c>
      <c r="D472" s="515"/>
      <c r="E472" s="515"/>
      <c r="F472" s="278"/>
      <c r="G472" s="278"/>
      <c r="H472" s="278"/>
      <c r="I472" s="278"/>
      <c r="J472" s="279">
        <v>209.76</v>
      </c>
      <c r="K472" s="280">
        <v>1.3</v>
      </c>
      <c r="L472" s="279">
        <v>5.45</v>
      </c>
      <c r="M472" s="280">
        <v>19.5</v>
      </c>
      <c r="N472" s="281">
        <v>106</v>
      </c>
    </row>
    <row r="473" spans="1:14" ht="15" customHeight="1" x14ac:dyDescent="0.25">
      <c r="A473" s="276"/>
      <c r="B473" s="275"/>
      <c r="C473" s="515" t="s">
        <v>503</v>
      </c>
      <c r="D473" s="515"/>
      <c r="E473" s="515"/>
      <c r="F473" s="278" t="s">
        <v>504</v>
      </c>
      <c r="G473" s="282">
        <v>12.96</v>
      </c>
      <c r="H473" s="280">
        <v>1.3</v>
      </c>
      <c r="I473" s="291">
        <v>0.33695999999999998</v>
      </c>
      <c r="J473" s="279"/>
      <c r="K473" s="278"/>
      <c r="L473" s="279"/>
      <c r="M473" s="278"/>
      <c r="N473" s="281"/>
    </row>
    <row r="474" spans="1:14" ht="15" customHeight="1" x14ac:dyDescent="0.25">
      <c r="A474" s="276"/>
      <c r="B474" s="275"/>
      <c r="C474" s="517" t="s">
        <v>506</v>
      </c>
      <c r="D474" s="517"/>
      <c r="E474" s="517"/>
      <c r="F474" s="284"/>
      <c r="G474" s="284"/>
      <c r="H474" s="284"/>
      <c r="I474" s="284"/>
      <c r="J474" s="285">
        <v>209.76</v>
      </c>
      <c r="K474" s="284"/>
      <c r="L474" s="285">
        <v>5.45</v>
      </c>
      <c r="M474" s="284"/>
      <c r="N474" s="286"/>
    </row>
    <row r="475" spans="1:14" ht="15" customHeight="1" x14ac:dyDescent="0.25">
      <c r="A475" s="276"/>
      <c r="B475" s="275"/>
      <c r="C475" s="515" t="s">
        <v>507</v>
      </c>
      <c r="D475" s="515"/>
      <c r="E475" s="515"/>
      <c r="F475" s="278"/>
      <c r="G475" s="278"/>
      <c r="H475" s="278"/>
      <c r="I475" s="278"/>
      <c r="J475" s="279"/>
      <c r="K475" s="278"/>
      <c r="L475" s="279">
        <v>5.45</v>
      </c>
      <c r="M475" s="278"/>
      <c r="N475" s="281">
        <v>106</v>
      </c>
    </row>
    <row r="476" spans="1:14" ht="22.5" customHeight="1" x14ac:dyDescent="0.25">
      <c r="A476" s="276"/>
      <c r="B476" s="275" t="s">
        <v>562</v>
      </c>
      <c r="C476" s="515" t="s">
        <v>563</v>
      </c>
      <c r="D476" s="515"/>
      <c r="E476" s="515"/>
      <c r="F476" s="278" t="s">
        <v>510</v>
      </c>
      <c r="G476" s="287">
        <v>74</v>
      </c>
      <c r="H476" s="278"/>
      <c r="I476" s="287">
        <v>74</v>
      </c>
      <c r="J476" s="279"/>
      <c r="K476" s="278"/>
      <c r="L476" s="279">
        <v>4.03</v>
      </c>
      <c r="M476" s="278"/>
      <c r="N476" s="281">
        <v>78</v>
      </c>
    </row>
    <row r="477" spans="1:14" ht="22.5" customHeight="1" x14ac:dyDescent="0.25">
      <c r="A477" s="276"/>
      <c r="B477" s="275" t="s">
        <v>564</v>
      </c>
      <c r="C477" s="515" t="s">
        <v>565</v>
      </c>
      <c r="D477" s="515"/>
      <c r="E477" s="515"/>
      <c r="F477" s="278" t="s">
        <v>510</v>
      </c>
      <c r="G477" s="287">
        <v>36</v>
      </c>
      <c r="H477" s="278"/>
      <c r="I477" s="287">
        <v>36</v>
      </c>
      <c r="J477" s="279"/>
      <c r="K477" s="278"/>
      <c r="L477" s="279">
        <v>1.96</v>
      </c>
      <c r="M477" s="278"/>
      <c r="N477" s="281">
        <v>38</v>
      </c>
    </row>
    <row r="478" spans="1:14" ht="15" customHeight="1" x14ac:dyDescent="0.25">
      <c r="A478" s="231"/>
      <c r="B478" s="246"/>
      <c r="C478" s="514" t="s">
        <v>513</v>
      </c>
      <c r="D478" s="514"/>
      <c r="E478" s="514"/>
      <c r="F478" s="228"/>
      <c r="G478" s="228"/>
      <c r="H478" s="228"/>
      <c r="I478" s="228"/>
      <c r="J478" s="229"/>
      <c r="K478" s="228"/>
      <c r="L478" s="229">
        <v>11.44</v>
      </c>
      <c r="M478" s="284"/>
      <c r="N478" s="230">
        <v>222</v>
      </c>
    </row>
    <row r="479" spans="1:14" ht="15" customHeight="1" x14ac:dyDescent="0.25">
      <c r="A479" s="272">
        <v>80</v>
      </c>
      <c r="B479" s="247" t="s">
        <v>566</v>
      </c>
      <c r="C479" s="514" t="s">
        <v>567</v>
      </c>
      <c r="D479" s="514"/>
      <c r="E479" s="514"/>
      <c r="F479" s="228" t="s">
        <v>561</v>
      </c>
      <c r="G479" s="228"/>
      <c r="H479" s="228"/>
      <c r="I479" s="273">
        <v>2</v>
      </c>
      <c r="J479" s="229"/>
      <c r="K479" s="228"/>
      <c r="L479" s="229"/>
      <c r="M479" s="228"/>
      <c r="N479" s="230"/>
    </row>
    <row r="480" spans="1:14" ht="15" customHeight="1" x14ac:dyDescent="0.25">
      <c r="A480" s="274"/>
      <c r="B480" s="275" t="s">
        <v>619</v>
      </c>
      <c r="C480" s="515" t="s">
        <v>787</v>
      </c>
      <c r="D480" s="515"/>
      <c r="E480" s="515"/>
      <c r="F480" s="515"/>
      <c r="G480" s="515"/>
      <c r="H480" s="515"/>
      <c r="I480" s="515"/>
      <c r="J480" s="515"/>
      <c r="K480" s="515"/>
      <c r="L480" s="515"/>
      <c r="M480" s="515"/>
      <c r="N480" s="516"/>
    </row>
    <row r="481" spans="1:14" ht="15" customHeight="1" x14ac:dyDescent="0.25">
      <c r="A481" s="276"/>
      <c r="B481" s="277">
        <v>1</v>
      </c>
      <c r="C481" s="515" t="s">
        <v>500</v>
      </c>
      <c r="D481" s="515"/>
      <c r="E481" s="515"/>
      <c r="F481" s="278"/>
      <c r="G481" s="278"/>
      <c r="H481" s="278"/>
      <c r="I481" s="278"/>
      <c r="J481" s="279">
        <v>19.75</v>
      </c>
      <c r="K481" s="280">
        <v>1.3</v>
      </c>
      <c r="L481" s="279">
        <v>51.35</v>
      </c>
      <c r="M481" s="280">
        <v>19.5</v>
      </c>
      <c r="N481" s="281">
        <v>1001</v>
      </c>
    </row>
    <row r="482" spans="1:14" ht="22.5" customHeight="1" x14ac:dyDescent="0.25">
      <c r="A482" s="276"/>
      <c r="B482" s="275"/>
      <c r="C482" s="515" t="s">
        <v>503</v>
      </c>
      <c r="D482" s="515"/>
      <c r="E482" s="515"/>
      <c r="F482" s="278" t="s">
        <v>504</v>
      </c>
      <c r="G482" s="282">
        <v>1.22</v>
      </c>
      <c r="H482" s="280">
        <v>1.3</v>
      </c>
      <c r="I482" s="283">
        <v>3.1720000000000002</v>
      </c>
      <c r="J482" s="279"/>
      <c r="K482" s="278"/>
      <c r="L482" s="279"/>
      <c r="M482" s="278"/>
      <c r="N482" s="281"/>
    </row>
    <row r="483" spans="1:14" ht="22.5" customHeight="1" x14ac:dyDescent="0.25">
      <c r="A483" s="276"/>
      <c r="B483" s="275"/>
      <c r="C483" s="517" t="s">
        <v>506</v>
      </c>
      <c r="D483" s="517"/>
      <c r="E483" s="517"/>
      <c r="F483" s="284"/>
      <c r="G483" s="284"/>
      <c r="H483" s="284"/>
      <c r="I483" s="284"/>
      <c r="J483" s="285">
        <v>19.75</v>
      </c>
      <c r="K483" s="284"/>
      <c r="L483" s="285">
        <v>51.35</v>
      </c>
      <c r="M483" s="284"/>
      <c r="N483" s="286"/>
    </row>
    <row r="484" spans="1:14" ht="15" customHeight="1" x14ac:dyDescent="0.25">
      <c r="A484" s="276"/>
      <c r="B484" s="275"/>
      <c r="C484" s="515" t="s">
        <v>507</v>
      </c>
      <c r="D484" s="515"/>
      <c r="E484" s="515"/>
      <c r="F484" s="278"/>
      <c r="G484" s="278"/>
      <c r="H484" s="278"/>
      <c r="I484" s="278"/>
      <c r="J484" s="279"/>
      <c r="K484" s="278"/>
      <c r="L484" s="279">
        <v>51.35</v>
      </c>
      <c r="M484" s="278"/>
      <c r="N484" s="281">
        <v>1001</v>
      </c>
    </row>
    <row r="485" spans="1:14" ht="15" customHeight="1" x14ac:dyDescent="0.25">
      <c r="A485" s="276"/>
      <c r="B485" s="275" t="s">
        <v>562</v>
      </c>
      <c r="C485" s="515" t="s">
        <v>563</v>
      </c>
      <c r="D485" s="515"/>
      <c r="E485" s="515"/>
      <c r="F485" s="278" t="s">
        <v>510</v>
      </c>
      <c r="G485" s="287">
        <v>74</v>
      </c>
      <c r="H485" s="278"/>
      <c r="I485" s="287">
        <v>74</v>
      </c>
      <c r="J485" s="279"/>
      <c r="K485" s="278"/>
      <c r="L485" s="279">
        <v>38</v>
      </c>
      <c r="M485" s="278"/>
      <c r="N485" s="281">
        <v>741</v>
      </c>
    </row>
    <row r="486" spans="1:14" ht="33.75" x14ac:dyDescent="0.25">
      <c r="A486" s="276"/>
      <c r="B486" s="275" t="s">
        <v>564</v>
      </c>
      <c r="C486" s="515" t="s">
        <v>565</v>
      </c>
      <c r="D486" s="515"/>
      <c r="E486" s="515"/>
      <c r="F486" s="278" t="s">
        <v>510</v>
      </c>
      <c r="G486" s="287">
        <v>36</v>
      </c>
      <c r="H486" s="278"/>
      <c r="I486" s="287">
        <v>36</v>
      </c>
      <c r="J486" s="279"/>
      <c r="K486" s="278"/>
      <c r="L486" s="279">
        <v>18.489999999999998</v>
      </c>
      <c r="M486" s="278"/>
      <c r="N486" s="281">
        <v>360</v>
      </c>
    </row>
    <row r="487" spans="1:14" ht="15" customHeight="1" x14ac:dyDescent="0.25">
      <c r="A487" s="231"/>
      <c r="B487" s="246"/>
      <c r="C487" s="514" t="s">
        <v>513</v>
      </c>
      <c r="D487" s="514"/>
      <c r="E487" s="514"/>
      <c r="F487" s="228"/>
      <c r="G487" s="228"/>
      <c r="H487" s="228"/>
      <c r="I487" s="228"/>
      <c r="J487" s="229"/>
      <c r="K487" s="228"/>
      <c r="L487" s="229">
        <v>107.84</v>
      </c>
      <c r="M487" s="284"/>
      <c r="N487" s="230">
        <v>2102</v>
      </c>
    </row>
    <row r="488" spans="1:14" ht="22.5" customHeight="1" x14ac:dyDescent="0.25">
      <c r="A488" s="272">
        <v>81</v>
      </c>
      <c r="B488" s="247" t="s">
        <v>788</v>
      </c>
      <c r="C488" s="514" t="s">
        <v>789</v>
      </c>
      <c r="D488" s="514"/>
      <c r="E488" s="514"/>
      <c r="F488" s="228" t="s">
        <v>561</v>
      </c>
      <c r="G488" s="228"/>
      <c r="H488" s="228"/>
      <c r="I488" s="273">
        <v>3</v>
      </c>
      <c r="J488" s="229"/>
      <c r="K488" s="228"/>
      <c r="L488" s="229"/>
      <c r="M488" s="228"/>
      <c r="N488" s="230"/>
    </row>
    <row r="489" spans="1:14" ht="22.5" customHeight="1" x14ac:dyDescent="0.25">
      <c r="A489" s="274"/>
      <c r="B489" s="275" t="s">
        <v>619</v>
      </c>
      <c r="C489" s="515" t="s">
        <v>787</v>
      </c>
      <c r="D489" s="515"/>
      <c r="E489" s="515"/>
      <c r="F489" s="515"/>
      <c r="G489" s="515"/>
      <c r="H489" s="515"/>
      <c r="I489" s="515"/>
      <c r="J489" s="515"/>
      <c r="K489" s="515"/>
      <c r="L489" s="515"/>
      <c r="M489" s="515"/>
      <c r="N489" s="516"/>
    </row>
    <row r="490" spans="1:14" ht="15" customHeight="1" x14ac:dyDescent="0.25">
      <c r="A490" s="276"/>
      <c r="B490" s="277">
        <v>1</v>
      </c>
      <c r="C490" s="515" t="s">
        <v>500</v>
      </c>
      <c r="D490" s="515"/>
      <c r="E490" s="515"/>
      <c r="F490" s="278"/>
      <c r="G490" s="278"/>
      <c r="H490" s="278"/>
      <c r="I490" s="278"/>
      <c r="J490" s="279">
        <v>26.22</v>
      </c>
      <c r="K490" s="280">
        <v>1.3</v>
      </c>
      <c r="L490" s="279">
        <v>102.26</v>
      </c>
      <c r="M490" s="280">
        <v>19.5</v>
      </c>
      <c r="N490" s="281">
        <v>1994</v>
      </c>
    </row>
    <row r="491" spans="1:14" ht="22.5" customHeight="1" x14ac:dyDescent="0.25">
      <c r="A491" s="276"/>
      <c r="B491" s="275"/>
      <c r="C491" s="515" t="s">
        <v>503</v>
      </c>
      <c r="D491" s="515"/>
      <c r="E491" s="515"/>
      <c r="F491" s="278" t="s">
        <v>504</v>
      </c>
      <c r="G491" s="282">
        <v>1.62</v>
      </c>
      <c r="H491" s="280">
        <v>1.3</v>
      </c>
      <c r="I491" s="283">
        <v>6.3179999999999996</v>
      </c>
      <c r="J491" s="279"/>
      <c r="K491" s="278"/>
      <c r="L491" s="279"/>
      <c r="M491" s="278"/>
      <c r="N491" s="281"/>
    </row>
    <row r="492" spans="1:14" ht="56.25" customHeight="1" x14ac:dyDescent="0.25">
      <c r="A492" s="276"/>
      <c r="B492" s="275"/>
      <c r="C492" s="517" t="s">
        <v>506</v>
      </c>
      <c r="D492" s="517"/>
      <c r="E492" s="517"/>
      <c r="F492" s="284"/>
      <c r="G492" s="284"/>
      <c r="H492" s="284"/>
      <c r="I492" s="284"/>
      <c r="J492" s="285">
        <v>26.22</v>
      </c>
      <c r="K492" s="284"/>
      <c r="L492" s="285">
        <v>102.26</v>
      </c>
      <c r="M492" s="284"/>
      <c r="N492" s="286"/>
    </row>
    <row r="493" spans="1:14" ht="15" customHeight="1" x14ac:dyDescent="0.25">
      <c r="A493" s="276"/>
      <c r="B493" s="275"/>
      <c r="C493" s="515" t="s">
        <v>507</v>
      </c>
      <c r="D493" s="515"/>
      <c r="E493" s="515"/>
      <c r="F493" s="278"/>
      <c r="G493" s="278"/>
      <c r="H493" s="278"/>
      <c r="I493" s="278"/>
      <c r="J493" s="279"/>
      <c r="K493" s="278"/>
      <c r="L493" s="279">
        <v>102.26</v>
      </c>
      <c r="M493" s="278"/>
      <c r="N493" s="281">
        <v>1994</v>
      </c>
    </row>
    <row r="494" spans="1:14" ht="22.5" customHeight="1" x14ac:dyDescent="0.25">
      <c r="A494" s="276"/>
      <c r="B494" s="275" t="s">
        <v>562</v>
      </c>
      <c r="C494" s="515" t="s">
        <v>563</v>
      </c>
      <c r="D494" s="515"/>
      <c r="E494" s="515"/>
      <c r="F494" s="278" t="s">
        <v>510</v>
      </c>
      <c r="G494" s="287">
        <v>74</v>
      </c>
      <c r="H494" s="278"/>
      <c r="I494" s="287">
        <v>74</v>
      </c>
      <c r="J494" s="279"/>
      <c r="K494" s="278"/>
      <c r="L494" s="279">
        <v>75.67</v>
      </c>
      <c r="M494" s="278"/>
      <c r="N494" s="281">
        <v>1476</v>
      </c>
    </row>
    <row r="495" spans="1:14" ht="22.5" customHeight="1" x14ac:dyDescent="0.25">
      <c r="A495" s="276"/>
      <c r="B495" s="275" t="s">
        <v>564</v>
      </c>
      <c r="C495" s="515" t="s">
        <v>565</v>
      </c>
      <c r="D495" s="515"/>
      <c r="E495" s="515"/>
      <c r="F495" s="278" t="s">
        <v>510</v>
      </c>
      <c r="G495" s="287">
        <v>36</v>
      </c>
      <c r="H495" s="278"/>
      <c r="I495" s="287">
        <v>36</v>
      </c>
      <c r="J495" s="279"/>
      <c r="K495" s="278"/>
      <c r="L495" s="279">
        <v>36.81</v>
      </c>
      <c r="M495" s="278"/>
      <c r="N495" s="281">
        <v>718</v>
      </c>
    </row>
    <row r="496" spans="1:14" ht="15" customHeight="1" x14ac:dyDescent="0.25">
      <c r="A496" s="231"/>
      <c r="B496" s="246"/>
      <c r="C496" s="514" t="s">
        <v>513</v>
      </c>
      <c r="D496" s="514"/>
      <c r="E496" s="514"/>
      <c r="F496" s="228"/>
      <c r="G496" s="228"/>
      <c r="H496" s="228"/>
      <c r="I496" s="228"/>
      <c r="J496" s="229"/>
      <c r="K496" s="228"/>
      <c r="L496" s="229">
        <v>214.74</v>
      </c>
      <c r="M496" s="284"/>
      <c r="N496" s="230">
        <v>4188</v>
      </c>
    </row>
    <row r="497" spans="1:14" x14ac:dyDescent="0.25">
      <c r="A497" s="272">
        <v>82</v>
      </c>
      <c r="B497" s="247" t="s">
        <v>790</v>
      </c>
      <c r="C497" s="514" t="s">
        <v>791</v>
      </c>
      <c r="D497" s="514"/>
      <c r="E497" s="514"/>
      <c r="F497" s="228" t="s">
        <v>759</v>
      </c>
      <c r="G497" s="228"/>
      <c r="H497" s="228"/>
      <c r="I497" s="273">
        <v>1</v>
      </c>
      <c r="J497" s="229"/>
      <c r="K497" s="228"/>
      <c r="L497" s="229"/>
      <c r="M497" s="228"/>
      <c r="N497" s="230"/>
    </row>
    <row r="498" spans="1:14" ht="15" customHeight="1" x14ac:dyDescent="0.25">
      <c r="A498" s="274"/>
      <c r="B498" s="275" t="s">
        <v>619</v>
      </c>
      <c r="C498" s="515" t="s">
        <v>787</v>
      </c>
      <c r="D498" s="515"/>
      <c r="E498" s="515"/>
      <c r="F498" s="515"/>
      <c r="G498" s="515"/>
      <c r="H498" s="515"/>
      <c r="I498" s="515"/>
      <c r="J498" s="515"/>
      <c r="K498" s="515"/>
      <c r="L498" s="515"/>
      <c r="M498" s="515"/>
      <c r="N498" s="516"/>
    </row>
    <row r="499" spans="1:14" ht="15" customHeight="1" x14ac:dyDescent="0.25">
      <c r="A499" s="276"/>
      <c r="B499" s="277">
        <v>1</v>
      </c>
      <c r="C499" s="515" t="s">
        <v>500</v>
      </c>
      <c r="D499" s="515"/>
      <c r="E499" s="515"/>
      <c r="F499" s="278"/>
      <c r="G499" s="278"/>
      <c r="H499" s="278"/>
      <c r="I499" s="278"/>
      <c r="J499" s="279">
        <v>83.39</v>
      </c>
      <c r="K499" s="280">
        <v>1.3</v>
      </c>
      <c r="L499" s="279">
        <v>108.41</v>
      </c>
      <c r="M499" s="280">
        <v>19.5</v>
      </c>
      <c r="N499" s="281">
        <v>2114</v>
      </c>
    </row>
    <row r="500" spans="1:14" ht="22.5" customHeight="1" x14ac:dyDescent="0.25">
      <c r="A500" s="276"/>
      <c r="B500" s="275"/>
      <c r="C500" s="515" t="s">
        <v>503</v>
      </c>
      <c r="D500" s="515"/>
      <c r="E500" s="515"/>
      <c r="F500" s="278" t="s">
        <v>504</v>
      </c>
      <c r="G500" s="280">
        <v>5.4</v>
      </c>
      <c r="H500" s="280">
        <v>1.3</v>
      </c>
      <c r="I500" s="282">
        <v>7.02</v>
      </c>
      <c r="J500" s="279"/>
      <c r="K500" s="278"/>
      <c r="L500" s="279"/>
      <c r="M500" s="278"/>
      <c r="N500" s="281"/>
    </row>
    <row r="501" spans="1:14" ht="22.5" customHeight="1" x14ac:dyDescent="0.25">
      <c r="A501" s="276"/>
      <c r="B501" s="275"/>
      <c r="C501" s="517" t="s">
        <v>506</v>
      </c>
      <c r="D501" s="517"/>
      <c r="E501" s="517"/>
      <c r="F501" s="284"/>
      <c r="G501" s="284"/>
      <c r="H501" s="284"/>
      <c r="I501" s="284"/>
      <c r="J501" s="285">
        <v>83.39</v>
      </c>
      <c r="K501" s="284"/>
      <c r="L501" s="285">
        <v>108.41</v>
      </c>
      <c r="M501" s="284"/>
      <c r="N501" s="286"/>
    </row>
    <row r="502" spans="1:14" ht="15" customHeight="1" x14ac:dyDescent="0.25">
      <c r="A502" s="276"/>
      <c r="B502" s="275"/>
      <c r="C502" s="515" t="s">
        <v>507</v>
      </c>
      <c r="D502" s="515"/>
      <c r="E502" s="515"/>
      <c r="F502" s="278"/>
      <c r="G502" s="278"/>
      <c r="H502" s="278"/>
      <c r="I502" s="278"/>
      <c r="J502" s="279"/>
      <c r="K502" s="278"/>
      <c r="L502" s="279">
        <v>108.41</v>
      </c>
      <c r="M502" s="278"/>
      <c r="N502" s="281">
        <v>2114</v>
      </c>
    </row>
    <row r="503" spans="1:14" ht="22.5" customHeight="1" x14ac:dyDescent="0.25">
      <c r="A503" s="276"/>
      <c r="B503" s="275" t="s">
        <v>562</v>
      </c>
      <c r="C503" s="515" t="s">
        <v>563</v>
      </c>
      <c r="D503" s="515"/>
      <c r="E503" s="515"/>
      <c r="F503" s="278" t="s">
        <v>510</v>
      </c>
      <c r="G503" s="287">
        <v>74</v>
      </c>
      <c r="H503" s="278"/>
      <c r="I503" s="287">
        <v>74</v>
      </c>
      <c r="J503" s="279"/>
      <c r="K503" s="278"/>
      <c r="L503" s="279">
        <v>80.22</v>
      </c>
      <c r="M503" s="278"/>
      <c r="N503" s="281">
        <v>1564</v>
      </c>
    </row>
    <row r="504" spans="1:14" ht="15" customHeight="1" x14ac:dyDescent="0.25">
      <c r="A504" s="276"/>
      <c r="B504" s="275" t="s">
        <v>564</v>
      </c>
      <c r="C504" s="515" t="s">
        <v>565</v>
      </c>
      <c r="D504" s="515"/>
      <c r="E504" s="515"/>
      <c r="F504" s="278" t="s">
        <v>510</v>
      </c>
      <c r="G504" s="287">
        <v>36</v>
      </c>
      <c r="H504" s="278"/>
      <c r="I504" s="287">
        <v>36</v>
      </c>
      <c r="J504" s="279"/>
      <c r="K504" s="278"/>
      <c r="L504" s="279">
        <v>39.03</v>
      </c>
      <c r="M504" s="278"/>
      <c r="N504" s="281">
        <v>761</v>
      </c>
    </row>
    <row r="505" spans="1:14" ht="22.5" customHeight="1" x14ac:dyDescent="0.25">
      <c r="A505" s="231"/>
      <c r="B505" s="246"/>
      <c r="C505" s="514" t="s">
        <v>513</v>
      </c>
      <c r="D505" s="514"/>
      <c r="E505" s="514"/>
      <c r="F505" s="228"/>
      <c r="G505" s="228"/>
      <c r="H505" s="228"/>
      <c r="I505" s="228"/>
      <c r="J505" s="229"/>
      <c r="K505" s="228"/>
      <c r="L505" s="229">
        <v>227.66</v>
      </c>
      <c r="M505" s="284"/>
      <c r="N505" s="230">
        <v>4439</v>
      </c>
    </row>
    <row r="506" spans="1:14" ht="22.5" customHeight="1" x14ac:dyDescent="0.25">
      <c r="A506" s="232"/>
      <c r="B506" s="246"/>
      <c r="C506" s="246"/>
      <c r="D506" s="246"/>
      <c r="E506" s="246"/>
      <c r="F506" s="232"/>
      <c r="G506" s="232"/>
      <c r="H506" s="232"/>
      <c r="I506" s="232"/>
      <c r="J506" s="236"/>
      <c r="K506" s="232"/>
      <c r="L506" s="236"/>
      <c r="M506" s="278"/>
      <c r="N506" s="236"/>
    </row>
    <row r="507" spans="1:14" ht="15" customHeight="1" x14ac:dyDescent="0.25">
      <c r="A507" s="296"/>
      <c r="B507" s="237"/>
      <c r="C507" s="514" t="s">
        <v>792</v>
      </c>
      <c r="D507" s="514"/>
      <c r="E507" s="514"/>
      <c r="F507" s="514"/>
      <c r="G507" s="514"/>
      <c r="H507" s="514"/>
      <c r="I507" s="514"/>
      <c r="J507" s="514"/>
      <c r="K507" s="514"/>
      <c r="L507" s="238">
        <v>561.67999999999995</v>
      </c>
      <c r="M507" s="239"/>
      <c r="N507" s="240"/>
    </row>
    <row r="508" spans="1:14" ht="15" customHeight="1" x14ac:dyDescent="0.25">
      <c r="A508" s="518" t="s">
        <v>793</v>
      </c>
      <c r="B508" s="519"/>
      <c r="C508" s="519"/>
      <c r="D508" s="519"/>
      <c r="E508" s="519"/>
      <c r="F508" s="519"/>
      <c r="G508" s="519"/>
      <c r="H508" s="519"/>
      <c r="I508" s="519"/>
      <c r="J508" s="519"/>
      <c r="K508" s="519"/>
      <c r="L508" s="519"/>
      <c r="M508" s="519"/>
      <c r="N508" s="520"/>
    </row>
    <row r="509" spans="1:14" ht="15" customHeight="1" x14ac:dyDescent="0.25">
      <c r="A509" s="521" t="s">
        <v>794</v>
      </c>
      <c r="B509" s="522"/>
      <c r="C509" s="522"/>
      <c r="D509" s="522"/>
      <c r="E509" s="522"/>
      <c r="F509" s="522"/>
      <c r="G509" s="522"/>
      <c r="H509" s="522"/>
      <c r="I509" s="522"/>
      <c r="J509" s="522"/>
      <c r="K509" s="522"/>
      <c r="L509" s="522"/>
      <c r="M509" s="522"/>
      <c r="N509" s="523"/>
    </row>
    <row r="510" spans="1:14" ht="22.5" customHeight="1" x14ac:dyDescent="0.25">
      <c r="A510" s="272">
        <v>83</v>
      </c>
      <c r="B510" s="247" t="s">
        <v>795</v>
      </c>
      <c r="C510" s="514" t="s">
        <v>796</v>
      </c>
      <c r="D510" s="514"/>
      <c r="E510" s="514"/>
      <c r="F510" s="228" t="s">
        <v>797</v>
      </c>
      <c r="G510" s="228"/>
      <c r="H510" s="228"/>
      <c r="I510" s="294">
        <v>0.28620000000000001</v>
      </c>
      <c r="J510" s="229"/>
      <c r="K510" s="228"/>
      <c r="L510" s="229"/>
      <c r="M510" s="228"/>
      <c r="N510" s="230"/>
    </row>
    <row r="511" spans="1:14" ht="22.5" customHeight="1" x14ac:dyDescent="0.25">
      <c r="A511" s="289"/>
      <c r="B511" s="290"/>
      <c r="C511" s="515" t="s">
        <v>798</v>
      </c>
      <c r="D511" s="515"/>
      <c r="E511" s="515"/>
      <c r="F511" s="515"/>
      <c r="G511" s="515"/>
      <c r="H511" s="515"/>
      <c r="I511" s="515"/>
      <c r="J511" s="515"/>
      <c r="K511" s="515"/>
      <c r="L511" s="515"/>
      <c r="M511" s="515"/>
      <c r="N511" s="516"/>
    </row>
    <row r="512" spans="1:14" ht="15" customHeight="1" x14ac:dyDescent="0.25">
      <c r="A512" s="274"/>
      <c r="B512" s="275" t="s">
        <v>610</v>
      </c>
      <c r="C512" s="515" t="s">
        <v>643</v>
      </c>
      <c r="D512" s="515"/>
      <c r="E512" s="515"/>
      <c r="F512" s="515"/>
      <c r="G512" s="515"/>
      <c r="H512" s="515"/>
      <c r="I512" s="515"/>
      <c r="J512" s="515"/>
      <c r="K512" s="515"/>
      <c r="L512" s="515"/>
      <c r="M512" s="515"/>
      <c r="N512" s="516"/>
    </row>
    <row r="513" spans="1:14" ht="15" customHeight="1" x14ac:dyDescent="0.25">
      <c r="A513" s="276"/>
      <c r="B513" s="277">
        <v>1</v>
      </c>
      <c r="C513" s="515" t="s">
        <v>500</v>
      </c>
      <c r="D513" s="515"/>
      <c r="E513" s="515"/>
      <c r="F513" s="278"/>
      <c r="G513" s="278"/>
      <c r="H513" s="278"/>
      <c r="I513" s="278"/>
      <c r="J513" s="279">
        <v>126.8</v>
      </c>
      <c r="K513" s="280">
        <v>1.2</v>
      </c>
      <c r="L513" s="279">
        <v>43.55</v>
      </c>
      <c r="M513" s="280">
        <v>19.5</v>
      </c>
      <c r="N513" s="281">
        <v>849</v>
      </c>
    </row>
    <row r="514" spans="1:14" ht="15" customHeight="1" x14ac:dyDescent="0.25">
      <c r="A514" s="276"/>
      <c r="B514" s="277">
        <v>2</v>
      </c>
      <c r="C514" s="515" t="s">
        <v>501</v>
      </c>
      <c r="D514" s="515"/>
      <c r="E514" s="515"/>
      <c r="F514" s="278"/>
      <c r="G514" s="278"/>
      <c r="H514" s="278"/>
      <c r="I514" s="278"/>
      <c r="J514" s="279">
        <v>4813.62</v>
      </c>
      <c r="K514" s="280">
        <v>1.2</v>
      </c>
      <c r="L514" s="279">
        <v>1653.19</v>
      </c>
      <c r="M514" s="280">
        <v>8.6</v>
      </c>
      <c r="N514" s="281">
        <v>14217</v>
      </c>
    </row>
    <row r="515" spans="1:14" ht="15" customHeight="1" x14ac:dyDescent="0.25">
      <c r="A515" s="276"/>
      <c r="B515" s="277">
        <v>3</v>
      </c>
      <c r="C515" s="515" t="s">
        <v>502</v>
      </c>
      <c r="D515" s="515"/>
      <c r="E515" s="515"/>
      <c r="F515" s="278"/>
      <c r="G515" s="278"/>
      <c r="H515" s="278"/>
      <c r="I515" s="278"/>
      <c r="J515" s="279">
        <v>823.82</v>
      </c>
      <c r="K515" s="280">
        <v>1.2</v>
      </c>
      <c r="L515" s="279">
        <v>282.93</v>
      </c>
      <c r="M515" s="280">
        <v>19.5</v>
      </c>
      <c r="N515" s="281">
        <v>5517</v>
      </c>
    </row>
    <row r="516" spans="1:14" ht="15" customHeight="1" x14ac:dyDescent="0.25">
      <c r="A516" s="276"/>
      <c r="B516" s="275"/>
      <c r="C516" s="515" t="s">
        <v>503</v>
      </c>
      <c r="D516" s="515"/>
      <c r="E516" s="515"/>
      <c r="F516" s="278" t="s">
        <v>504</v>
      </c>
      <c r="G516" s="282">
        <v>12.86</v>
      </c>
      <c r="H516" s="280">
        <v>1.2</v>
      </c>
      <c r="I516" s="299">
        <v>4.4166384000000001</v>
      </c>
      <c r="J516" s="279"/>
      <c r="K516" s="278"/>
      <c r="L516" s="279"/>
      <c r="M516" s="278"/>
      <c r="N516" s="281"/>
    </row>
    <row r="517" spans="1:14" ht="15" customHeight="1" x14ac:dyDescent="0.25">
      <c r="A517" s="276"/>
      <c r="B517" s="275"/>
      <c r="C517" s="515" t="s">
        <v>505</v>
      </c>
      <c r="D517" s="515"/>
      <c r="E517" s="515"/>
      <c r="F517" s="278" t="s">
        <v>504</v>
      </c>
      <c r="G517" s="282">
        <v>58.76</v>
      </c>
      <c r="H517" s="280">
        <v>1.2</v>
      </c>
      <c r="I517" s="299">
        <v>20.180534399999999</v>
      </c>
      <c r="J517" s="279"/>
      <c r="K517" s="278"/>
      <c r="L517" s="279"/>
      <c r="M517" s="278"/>
      <c r="N517" s="281"/>
    </row>
    <row r="518" spans="1:14" ht="15" customHeight="1" x14ac:dyDescent="0.25">
      <c r="A518" s="276"/>
      <c r="B518" s="275"/>
      <c r="C518" s="517" t="s">
        <v>506</v>
      </c>
      <c r="D518" s="517"/>
      <c r="E518" s="517"/>
      <c r="F518" s="284"/>
      <c r="G518" s="284"/>
      <c r="H518" s="284"/>
      <c r="I518" s="284"/>
      <c r="J518" s="285">
        <v>4940.42</v>
      </c>
      <c r="K518" s="284"/>
      <c r="L518" s="285">
        <v>1696.74</v>
      </c>
      <c r="M518" s="284"/>
      <c r="N518" s="286"/>
    </row>
    <row r="519" spans="1:14" x14ac:dyDescent="0.25">
      <c r="A519" s="276"/>
      <c r="B519" s="275"/>
      <c r="C519" s="515" t="s">
        <v>507</v>
      </c>
      <c r="D519" s="515"/>
      <c r="E519" s="515"/>
      <c r="F519" s="278"/>
      <c r="G519" s="278"/>
      <c r="H519" s="278"/>
      <c r="I519" s="278"/>
      <c r="J519" s="279"/>
      <c r="K519" s="278"/>
      <c r="L519" s="279">
        <v>326.48</v>
      </c>
      <c r="M519" s="278"/>
      <c r="N519" s="281">
        <v>6366</v>
      </c>
    </row>
    <row r="520" spans="1:14" ht="15" customHeight="1" x14ac:dyDescent="0.25">
      <c r="A520" s="276"/>
      <c r="B520" s="275" t="s">
        <v>799</v>
      </c>
      <c r="C520" s="515" t="s">
        <v>800</v>
      </c>
      <c r="D520" s="515"/>
      <c r="E520" s="515"/>
      <c r="F520" s="278" t="s">
        <v>510</v>
      </c>
      <c r="G520" s="287">
        <v>92</v>
      </c>
      <c r="H520" s="278"/>
      <c r="I520" s="287">
        <v>92</v>
      </c>
      <c r="J520" s="279"/>
      <c r="K520" s="278"/>
      <c r="L520" s="279">
        <v>300.36</v>
      </c>
      <c r="M520" s="278"/>
      <c r="N520" s="281">
        <v>5857</v>
      </c>
    </row>
    <row r="521" spans="1:14" ht="15" customHeight="1" x14ac:dyDescent="0.25">
      <c r="A521" s="276"/>
      <c r="B521" s="275" t="s">
        <v>801</v>
      </c>
      <c r="C521" s="515" t="s">
        <v>802</v>
      </c>
      <c r="D521" s="515"/>
      <c r="E521" s="515"/>
      <c r="F521" s="278" t="s">
        <v>510</v>
      </c>
      <c r="G521" s="287">
        <v>46</v>
      </c>
      <c r="H521" s="278"/>
      <c r="I521" s="287">
        <v>46</v>
      </c>
      <c r="J521" s="279"/>
      <c r="K521" s="278"/>
      <c r="L521" s="279">
        <v>150.18</v>
      </c>
      <c r="M521" s="278"/>
      <c r="N521" s="281">
        <v>2928</v>
      </c>
    </row>
    <row r="522" spans="1:14" ht="33.75" customHeight="1" x14ac:dyDescent="0.25">
      <c r="A522" s="231"/>
      <c r="B522" s="246"/>
      <c r="C522" s="514" t="s">
        <v>513</v>
      </c>
      <c r="D522" s="514"/>
      <c r="E522" s="514"/>
      <c r="F522" s="228"/>
      <c r="G522" s="228"/>
      <c r="H522" s="228"/>
      <c r="I522" s="228"/>
      <c r="J522" s="229"/>
      <c r="K522" s="228"/>
      <c r="L522" s="229">
        <v>2147.2800000000002</v>
      </c>
      <c r="M522" s="284"/>
      <c r="N522" s="230">
        <v>23851</v>
      </c>
    </row>
    <row r="523" spans="1:14" ht="33.75" customHeight="1" x14ac:dyDescent="0.25">
      <c r="A523" s="272">
        <v>84</v>
      </c>
      <c r="B523" s="247" t="s">
        <v>666</v>
      </c>
      <c r="C523" s="514" t="s">
        <v>667</v>
      </c>
      <c r="D523" s="514"/>
      <c r="E523" s="514"/>
      <c r="F523" s="228" t="s">
        <v>668</v>
      </c>
      <c r="G523" s="228"/>
      <c r="H523" s="228"/>
      <c r="I523" s="294">
        <v>2.1600000000000001E-2</v>
      </c>
      <c r="J523" s="229"/>
      <c r="K523" s="228"/>
      <c r="L523" s="229"/>
      <c r="M523" s="228"/>
      <c r="N523" s="230"/>
    </row>
    <row r="524" spans="1:14" ht="15" customHeight="1" x14ac:dyDescent="0.25">
      <c r="A524" s="289"/>
      <c r="B524" s="290"/>
      <c r="C524" s="515" t="s">
        <v>803</v>
      </c>
      <c r="D524" s="515"/>
      <c r="E524" s="515"/>
      <c r="F524" s="515"/>
      <c r="G524" s="515"/>
      <c r="H524" s="515"/>
      <c r="I524" s="515"/>
      <c r="J524" s="515"/>
      <c r="K524" s="515"/>
      <c r="L524" s="515"/>
      <c r="M524" s="515"/>
      <c r="N524" s="516"/>
    </row>
    <row r="525" spans="1:14" ht="15" customHeight="1" x14ac:dyDescent="0.25">
      <c r="A525" s="274"/>
      <c r="B525" s="275" t="s">
        <v>610</v>
      </c>
      <c r="C525" s="515" t="s">
        <v>643</v>
      </c>
      <c r="D525" s="515"/>
      <c r="E525" s="515"/>
      <c r="F525" s="515"/>
      <c r="G525" s="515"/>
      <c r="H525" s="515"/>
      <c r="I525" s="515"/>
      <c r="J525" s="515"/>
      <c r="K525" s="515"/>
      <c r="L525" s="515"/>
      <c r="M525" s="515"/>
      <c r="N525" s="516"/>
    </row>
    <row r="526" spans="1:14" ht="56.25" customHeight="1" x14ac:dyDescent="0.25">
      <c r="A526" s="276"/>
      <c r="B526" s="277">
        <v>1</v>
      </c>
      <c r="C526" s="515" t="s">
        <v>500</v>
      </c>
      <c r="D526" s="515"/>
      <c r="E526" s="515"/>
      <c r="F526" s="278"/>
      <c r="G526" s="278"/>
      <c r="H526" s="278"/>
      <c r="I526" s="278"/>
      <c r="J526" s="279">
        <v>1518.44</v>
      </c>
      <c r="K526" s="280">
        <v>1.2</v>
      </c>
      <c r="L526" s="279">
        <v>39.36</v>
      </c>
      <c r="M526" s="280">
        <v>19.5</v>
      </c>
      <c r="N526" s="281">
        <v>768</v>
      </c>
    </row>
    <row r="527" spans="1:14" ht="15" customHeight="1" x14ac:dyDescent="0.25">
      <c r="A527" s="276"/>
      <c r="B527" s="275"/>
      <c r="C527" s="515" t="s">
        <v>503</v>
      </c>
      <c r="D527" s="515"/>
      <c r="E527" s="515"/>
      <c r="F527" s="278" t="s">
        <v>504</v>
      </c>
      <c r="G527" s="287">
        <v>154</v>
      </c>
      <c r="H527" s="280">
        <v>1.2</v>
      </c>
      <c r="I527" s="291">
        <v>3.9916800000000001</v>
      </c>
      <c r="J527" s="279"/>
      <c r="K527" s="278"/>
      <c r="L527" s="279"/>
      <c r="M527" s="278"/>
      <c r="N527" s="281"/>
    </row>
    <row r="528" spans="1:14" ht="15" customHeight="1" x14ac:dyDescent="0.25">
      <c r="A528" s="276"/>
      <c r="B528" s="275"/>
      <c r="C528" s="517" t="s">
        <v>506</v>
      </c>
      <c r="D528" s="517"/>
      <c r="E528" s="517"/>
      <c r="F528" s="284"/>
      <c r="G528" s="284"/>
      <c r="H528" s="284"/>
      <c r="I528" s="284"/>
      <c r="J528" s="285">
        <v>1518.44</v>
      </c>
      <c r="K528" s="284"/>
      <c r="L528" s="285">
        <v>39.36</v>
      </c>
      <c r="M528" s="284"/>
      <c r="N528" s="286"/>
    </row>
    <row r="529" spans="1:14" ht="15" customHeight="1" x14ac:dyDescent="0.25">
      <c r="A529" s="276"/>
      <c r="B529" s="275"/>
      <c r="C529" s="515" t="s">
        <v>507</v>
      </c>
      <c r="D529" s="515"/>
      <c r="E529" s="515"/>
      <c r="F529" s="278"/>
      <c r="G529" s="278"/>
      <c r="H529" s="278"/>
      <c r="I529" s="278"/>
      <c r="J529" s="279"/>
      <c r="K529" s="278"/>
      <c r="L529" s="279">
        <v>39.36</v>
      </c>
      <c r="M529" s="278"/>
      <c r="N529" s="281">
        <v>768</v>
      </c>
    </row>
    <row r="530" spans="1:14" ht="15" customHeight="1" x14ac:dyDescent="0.25">
      <c r="A530" s="276"/>
      <c r="B530" s="275" t="s">
        <v>670</v>
      </c>
      <c r="C530" s="515" t="s">
        <v>671</v>
      </c>
      <c r="D530" s="515"/>
      <c r="E530" s="515"/>
      <c r="F530" s="278" t="s">
        <v>510</v>
      </c>
      <c r="G530" s="287">
        <v>89</v>
      </c>
      <c r="H530" s="278"/>
      <c r="I530" s="287">
        <v>89</v>
      </c>
      <c r="J530" s="279"/>
      <c r="K530" s="278"/>
      <c r="L530" s="279">
        <v>35.03</v>
      </c>
      <c r="M530" s="278"/>
      <c r="N530" s="281">
        <v>684</v>
      </c>
    </row>
    <row r="531" spans="1:14" ht="15" customHeight="1" x14ac:dyDescent="0.25">
      <c r="A531" s="276"/>
      <c r="B531" s="275" t="s">
        <v>672</v>
      </c>
      <c r="C531" s="515" t="s">
        <v>673</v>
      </c>
      <c r="D531" s="515"/>
      <c r="E531" s="515"/>
      <c r="F531" s="278" t="s">
        <v>510</v>
      </c>
      <c r="G531" s="287">
        <v>40</v>
      </c>
      <c r="H531" s="278"/>
      <c r="I531" s="287">
        <v>40</v>
      </c>
      <c r="J531" s="279"/>
      <c r="K531" s="278"/>
      <c r="L531" s="279">
        <v>15.74</v>
      </c>
      <c r="M531" s="278"/>
      <c r="N531" s="281">
        <v>307</v>
      </c>
    </row>
    <row r="532" spans="1:14" ht="15" customHeight="1" x14ac:dyDescent="0.25">
      <c r="A532" s="231"/>
      <c r="B532" s="246"/>
      <c r="C532" s="514" t="s">
        <v>513</v>
      </c>
      <c r="D532" s="514"/>
      <c r="E532" s="514"/>
      <c r="F532" s="228"/>
      <c r="G532" s="228"/>
      <c r="H532" s="228"/>
      <c r="I532" s="228"/>
      <c r="J532" s="229"/>
      <c r="K532" s="228"/>
      <c r="L532" s="229">
        <v>90.13</v>
      </c>
      <c r="M532" s="284"/>
      <c r="N532" s="230">
        <v>1759</v>
      </c>
    </row>
    <row r="533" spans="1:14" ht="15" customHeight="1" x14ac:dyDescent="0.25">
      <c r="A533" s="272">
        <v>85</v>
      </c>
      <c r="B533" s="247" t="s">
        <v>804</v>
      </c>
      <c r="C533" s="514" t="s">
        <v>805</v>
      </c>
      <c r="D533" s="514"/>
      <c r="E533" s="514"/>
      <c r="F533" s="228" t="s">
        <v>797</v>
      </c>
      <c r="G533" s="228"/>
      <c r="H533" s="228"/>
      <c r="I533" s="297">
        <v>0.28836000000000001</v>
      </c>
      <c r="J533" s="229"/>
      <c r="K533" s="228"/>
      <c r="L533" s="229"/>
      <c r="M533" s="228"/>
      <c r="N533" s="230"/>
    </row>
    <row r="534" spans="1:14" ht="15" customHeight="1" x14ac:dyDescent="0.25">
      <c r="A534" s="289"/>
      <c r="B534" s="290"/>
      <c r="C534" s="515" t="s">
        <v>806</v>
      </c>
      <c r="D534" s="515"/>
      <c r="E534" s="515"/>
      <c r="F534" s="515"/>
      <c r="G534" s="515"/>
      <c r="H534" s="515"/>
      <c r="I534" s="515"/>
      <c r="J534" s="515"/>
      <c r="K534" s="515"/>
      <c r="L534" s="515"/>
      <c r="M534" s="515"/>
      <c r="N534" s="516"/>
    </row>
    <row r="535" spans="1:14" ht="15" customHeight="1" x14ac:dyDescent="0.25">
      <c r="A535" s="274"/>
      <c r="B535" s="275" t="s">
        <v>610</v>
      </c>
      <c r="C535" s="515" t="s">
        <v>643</v>
      </c>
      <c r="D535" s="515"/>
      <c r="E535" s="515"/>
      <c r="F535" s="515"/>
      <c r="G535" s="515"/>
      <c r="H535" s="515"/>
      <c r="I535" s="515"/>
      <c r="J535" s="515"/>
      <c r="K535" s="515"/>
      <c r="L535" s="515"/>
      <c r="M535" s="515"/>
      <c r="N535" s="516"/>
    </row>
    <row r="536" spans="1:14" ht="15" customHeight="1" x14ac:dyDescent="0.25">
      <c r="A536" s="276"/>
      <c r="B536" s="277">
        <v>1</v>
      </c>
      <c r="C536" s="515" t="s">
        <v>500</v>
      </c>
      <c r="D536" s="515"/>
      <c r="E536" s="515"/>
      <c r="F536" s="278"/>
      <c r="G536" s="278"/>
      <c r="H536" s="278"/>
      <c r="I536" s="278"/>
      <c r="J536" s="279">
        <v>35.99</v>
      </c>
      <c r="K536" s="280">
        <v>1.2</v>
      </c>
      <c r="L536" s="279">
        <v>12.45</v>
      </c>
      <c r="M536" s="280">
        <v>19.5</v>
      </c>
      <c r="N536" s="281">
        <v>243</v>
      </c>
    </row>
    <row r="537" spans="1:14" ht="15" customHeight="1" x14ac:dyDescent="0.25">
      <c r="A537" s="276"/>
      <c r="B537" s="277">
        <v>2</v>
      </c>
      <c r="C537" s="515" t="s">
        <v>501</v>
      </c>
      <c r="D537" s="515"/>
      <c r="E537" s="515"/>
      <c r="F537" s="278"/>
      <c r="G537" s="278"/>
      <c r="H537" s="278"/>
      <c r="I537" s="278"/>
      <c r="J537" s="279">
        <v>481.11</v>
      </c>
      <c r="K537" s="280">
        <v>1.2</v>
      </c>
      <c r="L537" s="279">
        <v>166.48</v>
      </c>
      <c r="M537" s="280">
        <v>8.6</v>
      </c>
      <c r="N537" s="281">
        <v>1432</v>
      </c>
    </row>
    <row r="538" spans="1:14" ht="15" customHeight="1" x14ac:dyDescent="0.25">
      <c r="A538" s="276"/>
      <c r="B538" s="277">
        <v>3</v>
      </c>
      <c r="C538" s="515" t="s">
        <v>502</v>
      </c>
      <c r="D538" s="515"/>
      <c r="E538" s="515"/>
      <c r="F538" s="278"/>
      <c r="G538" s="278"/>
      <c r="H538" s="278"/>
      <c r="I538" s="278"/>
      <c r="J538" s="279">
        <v>64.83</v>
      </c>
      <c r="K538" s="280">
        <v>1.2</v>
      </c>
      <c r="L538" s="279">
        <v>22.43</v>
      </c>
      <c r="M538" s="280">
        <v>19.5</v>
      </c>
      <c r="N538" s="281">
        <v>437</v>
      </c>
    </row>
    <row r="539" spans="1:14" ht="15" customHeight="1" x14ac:dyDescent="0.25">
      <c r="A539" s="276"/>
      <c r="B539" s="277">
        <v>4</v>
      </c>
      <c r="C539" s="515" t="s">
        <v>516</v>
      </c>
      <c r="D539" s="515"/>
      <c r="E539" s="515"/>
      <c r="F539" s="278"/>
      <c r="G539" s="278"/>
      <c r="H539" s="278"/>
      <c r="I539" s="278"/>
      <c r="J539" s="279">
        <v>7.75</v>
      </c>
      <c r="K539" s="278"/>
      <c r="L539" s="279">
        <v>2.23</v>
      </c>
      <c r="M539" s="282">
        <v>3.31</v>
      </c>
      <c r="N539" s="281">
        <v>7</v>
      </c>
    </row>
    <row r="540" spans="1:14" ht="15" customHeight="1" x14ac:dyDescent="0.25">
      <c r="A540" s="276"/>
      <c r="B540" s="275"/>
      <c r="C540" s="515" t="s">
        <v>503</v>
      </c>
      <c r="D540" s="515"/>
      <c r="E540" s="515"/>
      <c r="F540" s="278" t="s">
        <v>504</v>
      </c>
      <c r="G540" s="282">
        <v>3.65</v>
      </c>
      <c r="H540" s="280">
        <v>1.2</v>
      </c>
      <c r="I540" s="299">
        <v>1.2630167999999999</v>
      </c>
      <c r="J540" s="279"/>
      <c r="K540" s="278"/>
      <c r="L540" s="279"/>
      <c r="M540" s="278"/>
      <c r="N540" s="281"/>
    </row>
    <row r="541" spans="1:14" ht="15" customHeight="1" x14ac:dyDescent="0.25">
      <c r="A541" s="276"/>
      <c r="B541" s="275"/>
      <c r="C541" s="515" t="s">
        <v>505</v>
      </c>
      <c r="D541" s="515"/>
      <c r="E541" s="515"/>
      <c r="F541" s="278" t="s">
        <v>504</v>
      </c>
      <c r="G541" s="282">
        <v>3.97</v>
      </c>
      <c r="H541" s="280">
        <v>1.2</v>
      </c>
      <c r="I541" s="300">
        <v>1.3737470000000001</v>
      </c>
      <c r="J541" s="279"/>
      <c r="K541" s="278"/>
      <c r="L541" s="279"/>
      <c r="M541" s="278"/>
      <c r="N541" s="281"/>
    </row>
    <row r="542" spans="1:14" ht="15" customHeight="1" x14ac:dyDescent="0.25">
      <c r="A542" s="276"/>
      <c r="B542" s="275"/>
      <c r="C542" s="517" t="s">
        <v>506</v>
      </c>
      <c r="D542" s="517"/>
      <c r="E542" s="517"/>
      <c r="F542" s="284"/>
      <c r="G542" s="284"/>
      <c r="H542" s="284"/>
      <c r="I542" s="284"/>
      <c r="J542" s="285">
        <v>524.85</v>
      </c>
      <c r="K542" s="284"/>
      <c r="L542" s="285">
        <v>181.16</v>
      </c>
      <c r="M542" s="284"/>
      <c r="N542" s="286"/>
    </row>
    <row r="543" spans="1:14" ht="56.25" customHeight="1" x14ac:dyDescent="0.25">
      <c r="A543" s="276"/>
      <c r="B543" s="275"/>
      <c r="C543" s="515" t="s">
        <v>507</v>
      </c>
      <c r="D543" s="515"/>
      <c r="E543" s="515"/>
      <c r="F543" s="278"/>
      <c r="G543" s="278"/>
      <c r="H543" s="278"/>
      <c r="I543" s="278"/>
      <c r="J543" s="279"/>
      <c r="K543" s="278"/>
      <c r="L543" s="279">
        <v>34.880000000000003</v>
      </c>
      <c r="M543" s="278"/>
      <c r="N543" s="281">
        <v>680</v>
      </c>
    </row>
    <row r="544" spans="1:14" ht="15" customHeight="1" x14ac:dyDescent="0.25">
      <c r="A544" s="276"/>
      <c r="B544" s="275" t="s">
        <v>799</v>
      </c>
      <c r="C544" s="515" t="s">
        <v>800</v>
      </c>
      <c r="D544" s="515"/>
      <c r="E544" s="515"/>
      <c r="F544" s="278" t="s">
        <v>510</v>
      </c>
      <c r="G544" s="287">
        <v>92</v>
      </c>
      <c r="H544" s="278"/>
      <c r="I544" s="287">
        <v>92</v>
      </c>
      <c r="J544" s="279"/>
      <c r="K544" s="278"/>
      <c r="L544" s="279">
        <v>32.090000000000003</v>
      </c>
      <c r="M544" s="278"/>
      <c r="N544" s="281">
        <v>626</v>
      </c>
    </row>
    <row r="545" spans="1:14" ht="15" customHeight="1" x14ac:dyDescent="0.25">
      <c r="A545" s="276"/>
      <c r="B545" s="275" t="s">
        <v>801</v>
      </c>
      <c r="C545" s="515" t="s">
        <v>802</v>
      </c>
      <c r="D545" s="515"/>
      <c r="E545" s="515"/>
      <c r="F545" s="278" t="s">
        <v>510</v>
      </c>
      <c r="G545" s="287">
        <v>46</v>
      </c>
      <c r="H545" s="278"/>
      <c r="I545" s="287">
        <v>46</v>
      </c>
      <c r="J545" s="279"/>
      <c r="K545" s="278"/>
      <c r="L545" s="279">
        <v>16.04</v>
      </c>
      <c r="M545" s="278"/>
      <c r="N545" s="281">
        <v>313</v>
      </c>
    </row>
    <row r="546" spans="1:14" x14ac:dyDescent="0.25">
      <c r="A546" s="231"/>
      <c r="B546" s="246"/>
      <c r="C546" s="514" t="s">
        <v>513</v>
      </c>
      <c r="D546" s="514"/>
      <c r="E546" s="514"/>
      <c r="F546" s="228"/>
      <c r="G546" s="228"/>
      <c r="H546" s="228"/>
      <c r="I546" s="228"/>
      <c r="J546" s="229"/>
      <c r="K546" s="228"/>
      <c r="L546" s="229">
        <v>229.29</v>
      </c>
      <c r="M546" s="284"/>
      <c r="N546" s="230">
        <v>2621</v>
      </c>
    </row>
    <row r="547" spans="1:14" ht="15" customHeight="1" x14ac:dyDescent="0.25">
      <c r="A547" s="272">
        <v>86</v>
      </c>
      <c r="B547" s="247" t="s">
        <v>807</v>
      </c>
      <c r="C547" s="514" t="s">
        <v>808</v>
      </c>
      <c r="D547" s="514"/>
      <c r="E547" s="514"/>
      <c r="F547" s="228" t="s">
        <v>768</v>
      </c>
      <c r="G547" s="228"/>
      <c r="H547" s="228"/>
      <c r="I547" s="292">
        <v>5.34</v>
      </c>
      <c r="J547" s="229"/>
      <c r="K547" s="228"/>
      <c r="L547" s="229"/>
      <c r="M547" s="228"/>
      <c r="N547" s="230"/>
    </row>
    <row r="548" spans="1:14" ht="15" customHeight="1" x14ac:dyDescent="0.25">
      <c r="A548" s="289"/>
      <c r="B548" s="290"/>
      <c r="C548" s="515" t="s">
        <v>809</v>
      </c>
      <c r="D548" s="515"/>
      <c r="E548" s="515"/>
      <c r="F548" s="515"/>
      <c r="G548" s="515"/>
      <c r="H548" s="515"/>
      <c r="I548" s="515"/>
      <c r="J548" s="515"/>
      <c r="K548" s="515"/>
      <c r="L548" s="515"/>
      <c r="M548" s="515"/>
      <c r="N548" s="516"/>
    </row>
    <row r="549" spans="1:14" ht="15" customHeight="1" x14ac:dyDescent="0.25">
      <c r="A549" s="274"/>
      <c r="B549" s="275" t="s">
        <v>610</v>
      </c>
      <c r="C549" s="515" t="s">
        <v>643</v>
      </c>
      <c r="D549" s="515"/>
      <c r="E549" s="515"/>
      <c r="F549" s="515"/>
      <c r="G549" s="515"/>
      <c r="H549" s="515"/>
      <c r="I549" s="515"/>
      <c r="J549" s="515"/>
      <c r="K549" s="515"/>
      <c r="L549" s="515"/>
      <c r="M549" s="515"/>
      <c r="N549" s="516"/>
    </row>
    <row r="550" spans="1:14" x14ac:dyDescent="0.25">
      <c r="A550" s="276"/>
      <c r="B550" s="277">
        <v>1</v>
      </c>
      <c r="C550" s="515" t="s">
        <v>500</v>
      </c>
      <c r="D550" s="515"/>
      <c r="E550" s="515"/>
      <c r="F550" s="278"/>
      <c r="G550" s="278"/>
      <c r="H550" s="278"/>
      <c r="I550" s="278"/>
      <c r="J550" s="279">
        <v>64.45</v>
      </c>
      <c r="K550" s="280">
        <v>1.2</v>
      </c>
      <c r="L550" s="279">
        <v>413</v>
      </c>
      <c r="M550" s="280">
        <v>19.5</v>
      </c>
      <c r="N550" s="281">
        <v>8054</v>
      </c>
    </row>
    <row r="551" spans="1:14" ht="15" customHeight="1" x14ac:dyDescent="0.25">
      <c r="A551" s="276"/>
      <c r="B551" s="277">
        <v>2</v>
      </c>
      <c r="C551" s="515" t="s">
        <v>501</v>
      </c>
      <c r="D551" s="515"/>
      <c r="E551" s="515"/>
      <c r="F551" s="278"/>
      <c r="G551" s="278"/>
      <c r="H551" s="278"/>
      <c r="I551" s="278"/>
      <c r="J551" s="279">
        <v>342.19</v>
      </c>
      <c r="K551" s="280">
        <v>1.2</v>
      </c>
      <c r="L551" s="279">
        <v>2192.75</v>
      </c>
      <c r="M551" s="280">
        <v>8.6</v>
      </c>
      <c r="N551" s="281">
        <v>18858</v>
      </c>
    </row>
    <row r="552" spans="1:14" ht="15" customHeight="1" x14ac:dyDescent="0.25">
      <c r="A552" s="276"/>
      <c r="B552" s="277">
        <v>4</v>
      </c>
      <c r="C552" s="515" t="s">
        <v>516</v>
      </c>
      <c r="D552" s="515"/>
      <c r="E552" s="515"/>
      <c r="F552" s="278"/>
      <c r="G552" s="278"/>
      <c r="H552" s="278"/>
      <c r="I552" s="278"/>
      <c r="J552" s="279">
        <v>1.29</v>
      </c>
      <c r="K552" s="278"/>
      <c r="L552" s="279">
        <v>6.89</v>
      </c>
      <c r="M552" s="282">
        <v>3.31</v>
      </c>
      <c r="N552" s="281">
        <v>23</v>
      </c>
    </row>
    <row r="553" spans="1:14" x14ac:dyDescent="0.25">
      <c r="A553" s="276"/>
      <c r="B553" s="275"/>
      <c r="C553" s="515" t="s">
        <v>503</v>
      </c>
      <c r="D553" s="515"/>
      <c r="E553" s="515"/>
      <c r="F553" s="278" t="s">
        <v>504</v>
      </c>
      <c r="G553" s="280">
        <v>5.3</v>
      </c>
      <c r="H553" s="280">
        <v>1.2</v>
      </c>
      <c r="I553" s="295">
        <v>33.962400000000002</v>
      </c>
      <c r="J553" s="279"/>
      <c r="K553" s="278"/>
      <c r="L553" s="279"/>
      <c r="M553" s="278"/>
      <c r="N553" s="281"/>
    </row>
    <row r="554" spans="1:14" ht="15" customHeight="1" x14ac:dyDescent="0.25">
      <c r="A554" s="276"/>
      <c r="B554" s="275"/>
      <c r="C554" s="517" t="s">
        <v>506</v>
      </c>
      <c r="D554" s="517"/>
      <c r="E554" s="517"/>
      <c r="F554" s="284"/>
      <c r="G554" s="284"/>
      <c r="H554" s="284"/>
      <c r="I554" s="284"/>
      <c r="J554" s="285">
        <v>407.93</v>
      </c>
      <c r="K554" s="284"/>
      <c r="L554" s="285">
        <v>2612.64</v>
      </c>
      <c r="M554" s="284"/>
      <c r="N554" s="286"/>
    </row>
    <row r="555" spans="1:14" ht="15" customHeight="1" x14ac:dyDescent="0.25">
      <c r="A555" s="276"/>
      <c r="B555" s="275"/>
      <c r="C555" s="515" t="s">
        <v>507</v>
      </c>
      <c r="D555" s="515"/>
      <c r="E555" s="515"/>
      <c r="F555" s="278"/>
      <c r="G555" s="278"/>
      <c r="H555" s="278"/>
      <c r="I555" s="278"/>
      <c r="J555" s="279"/>
      <c r="K555" s="278"/>
      <c r="L555" s="279">
        <v>413</v>
      </c>
      <c r="M555" s="278"/>
      <c r="N555" s="281">
        <v>8054</v>
      </c>
    </row>
    <row r="556" spans="1:14" ht="33.75" customHeight="1" x14ac:dyDescent="0.25">
      <c r="A556" s="276"/>
      <c r="B556" s="275" t="s">
        <v>557</v>
      </c>
      <c r="C556" s="515" t="s">
        <v>558</v>
      </c>
      <c r="D556" s="515"/>
      <c r="E556" s="515"/>
      <c r="F556" s="278" t="s">
        <v>510</v>
      </c>
      <c r="G556" s="287">
        <v>97</v>
      </c>
      <c r="H556" s="278"/>
      <c r="I556" s="287">
        <v>97</v>
      </c>
      <c r="J556" s="279"/>
      <c r="K556" s="278"/>
      <c r="L556" s="279">
        <v>400.61</v>
      </c>
      <c r="M556" s="278"/>
      <c r="N556" s="281">
        <v>7812</v>
      </c>
    </row>
    <row r="557" spans="1:14" ht="22.5" customHeight="1" x14ac:dyDescent="0.25">
      <c r="A557" s="276"/>
      <c r="B557" s="275" t="s">
        <v>559</v>
      </c>
      <c r="C557" s="515" t="s">
        <v>560</v>
      </c>
      <c r="D557" s="515"/>
      <c r="E557" s="515"/>
      <c r="F557" s="278" t="s">
        <v>510</v>
      </c>
      <c r="G557" s="287">
        <v>51</v>
      </c>
      <c r="H557" s="278"/>
      <c r="I557" s="287">
        <v>51</v>
      </c>
      <c r="J557" s="279"/>
      <c r="K557" s="278"/>
      <c r="L557" s="279">
        <v>210.63</v>
      </c>
      <c r="M557" s="278"/>
      <c r="N557" s="281">
        <v>4108</v>
      </c>
    </row>
    <row r="558" spans="1:14" ht="56.25" customHeight="1" x14ac:dyDescent="0.25">
      <c r="A558" s="231"/>
      <c r="B558" s="246"/>
      <c r="C558" s="514" t="s">
        <v>513</v>
      </c>
      <c r="D558" s="514"/>
      <c r="E558" s="514"/>
      <c r="F558" s="228"/>
      <c r="G558" s="228"/>
      <c r="H558" s="228"/>
      <c r="I558" s="228"/>
      <c r="J558" s="229"/>
      <c r="K558" s="228"/>
      <c r="L558" s="229">
        <v>3223.88</v>
      </c>
      <c r="M558" s="284"/>
      <c r="N558" s="230">
        <v>38855</v>
      </c>
    </row>
    <row r="559" spans="1:14" ht="56.25" customHeight="1" x14ac:dyDescent="0.25">
      <c r="A559" s="272">
        <v>87</v>
      </c>
      <c r="B559" s="247" t="s">
        <v>810</v>
      </c>
      <c r="C559" s="514" t="s">
        <v>811</v>
      </c>
      <c r="D559" s="514"/>
      <c r="E559" s="514"/>
      <c r="F559" s="228" t="s">
        <v>768</v>
      </c>
      <c r="G559" s="228"/>
      <c r="H559" s="228"/>
      <c r="I559" s="292">
        <v>5.34</v>
      </c>
      <c r="J559" s="229"/>
      <c r="K559" s="228"/>
      <c r="L559" s="229"/>
      <c r="M559" s="228"/>
      <c r="N559" s="230"/>
    </row>
    <row r="560" spans="1:14" ht="15" customHeight="1" x14ac:dyDescent="0.25">
      <c r="A560" s="289"/>
      <c r="B560" s="290"/>
      <c r="C560" s="515" t="s">
        <v>809</v>
      </c>
      <c r="D560" s="515"/>
      <c r="E560" s="515"/>
      <c r="F560" s="515"/>
      <c r="G560" s="515"/>
      <c r="H560" s="515"/>
      <c r="I560" s="515"/>
      <c r="J560" s="515"/>
      <c r="K560" s="515"/>
      <c r="L560" s="515"/>
      <c r="M560" s="515"/>
      <c r="N560" s="516"/>
    </row>
    <row r="561" spans="1:14" ht="56.25" customHeight="1" x14ac:dyDescent="0.25">
      <c r="A561" s="274"/>
      <c r="B561" s="275" t="s">
        <v>610</v>
      </c>
      <c r="C561" s="515" t="s">
        <v>643</v>
      </c>
      <c r="D561" s="515"/>
      <c r="E561" s="515"/>
      <c r="F561" s="515"/>
      <c r="G561" s="515"/>
      <c r="H561" s="515"/>
      <c r="I561" s="515"/>
      <c r="J561" s="515"/>
      <c r="K561" s="515"/>
      <c r="L561" s="515"/>
      <c r="M561" s="515"/>
      <c r="N561" s="516"/>
    </row>
    <row r="562" spans="1:14" ht="33.75" customHeight="1" x14ac:dyDescent="0.25">
      <c r="A562" s="276"/>
      <c r="B562" s="277">
        <v>1</v>
      </c>
      <c r="C562" s="515" t="s">
        <v>500</v>
      </c>
      <c r="D562" s="515"/>
      <c r="E562" s="515"/>
      <c r="F562" s="278"/>
      <c r="G562" s="278"/>
      <c r="H562" s="278"/>
      <c r="I562" s="278"/>
      <c r="J562" s="279">
        <v>24.2</v>
      </c>
      <c r="K562" s="280">
        <v>1.2</v>
      </c>
      <c r="L562" s="279">
        <v>155.07</v>
      </c>
      <c r="M562" s="280">
        <v>19.5</v>
      </c>
      <c r="N562" s="281">
        <v>3024</v>
      </c>
    </row>
    <row r="563" spans="1:14" ht="33.75" customHeight="1" x14ac:dyDescent="0.25">
      <c r="A563" s="276"/>
      <c r="B563" s="277">
        <v>2</v>
      </c>
      <c r="C563" s="515" t="s">
        <v>501</v>
      </c>
      <c r="D563" s="515"/>
      <c r="E563" s="515"/>
      <c r="F563" s="278"/>
      <c r="G563" s="278"/>
      <c r="H563" s="278"/>
      <c r="I563" s="278"/>
      <c r="J563" s="279">
        <v>7.02</v>
      </c>
      <c r="K563" s="280">
        <v>1.2</v>
      </c>
      <c r="L563" s="279">
        <v>44.98</v>
      </c>
      <c r="M563" s="280">
        <v>8.6</v>
      </c>
      <c r="N563" s="281">
        <v>387</v>
      </c>
    </row>
    <row r="564" spans="1:14" ht="15" customHeight="1" x14ac:dyDescent="0.25">
      <c r="A564" s="276"/>
      <c r="B564" s="277">
        <v>4</v>
      </c>
      <c r="C564" s="515" t="s">
        <v>516</v>
      </c>
      <c r="D564" s="515"/>
      <c r="E564" s="515"/>
      <c r="F564" s="278"/>
      <c r="G564" s="278"/>
      <c r="H564" s="278"/>
      <c r="I564" s="278"/>
      <c r="J564" s="279">
        <v>0.48</v>
      </c>
      <c r="K564" s="278"/>
      <c r="L564" s="279">
        <v>2.56</v>
      </c>
      <c r="M564" s="282">
        <v>3.31</v>
      </c>
      <c r="N564" s="281">
        <v>8</v>
      </c>
    </row>
    <row r="565" spans="1:14" ht="33.75" customHeight="1" x14ac:dyDescent="0.25">
      <c r="A565" s="276"/>
      <c r="B565" s="275"/>
      <c r="C565" s="515" t="s">
        <v>503</v>
      </c>
      <c r="D565" s="515"/>
      <c r="E565" s="515"/>
      <c r="F565" s="278" t="s">
        <v>504</v>
      </c>
      <c r="G565" s="282">
        <v>1.99</v>
      </c>
      <c r="H565" s="280">
        <v>1.2</v>
      </c>
      <c r="I565" s="291">
        <v>12.75192</v>
      </c>
      <c r="J565" s="279"/>
      <c r="K565" s="278"/>
      <c r="L565" s="279"/>
      <c r="M565" s="278"/>
      <c r="N565" s="281"/>
    </row>
    <row r="566" spans="1:14" ht="22.5" customHeight="1" x14ac:dyDescent="0.25">
      <c r="A566" s="276"/>
      <c r="B566" s="275"/>
      <c r="C566" s="517" t="s">
        <v>506</v>
      </c>
      <c r="D566" s="517"/>
      <c r="E566" s="517"/>
      <c r="F566" s="284"/>
      <c r="G566" s="284"/>
      <c r="H566" s="284"/>
      <c r="I566" s="284"/>
      <c r="J566" s="285">
        <v>31.7</v>
      </c>
      <c r="K566" s="284"/>
      <c r="L566" s="285">
        <v>202.61</v>
      </c>
      <c r="M566" s="284"/>
      <c r="N566" s="286"/>
    </row>
    <row r="567" spans="1:14" ht="15" customHeight="1" x14ac:dyDescent="0.25">
      <c r="A567" s="276"/>
      <c r="B567" s="275"/>
      <c r="C567" s="515" t="s">
        <v>507</v>
      </c>
      <c r="D567" s="515"/>
      <c r="E567" s="515"/>
      <c r="F567" s="278"/>
      <c r="G567" s="278"/>
      <c r="H567" s="278"/>
      <c r="I567" s="278"/>
      <c r="J567" s="279"/>
      <c r="K567" s="278"/>
      <c r="L567" s="279">
        <v>155.07</v>
      </c>
      <c r="M567" s="278"/>
      <c r="N567" s="281">
        <v>3024</v>
      </c>
    </row>
    <row r="568" spans="1:14" ht="22.5" customHeight="1" x14ac:dyDescent="0.25">
      <c r="A568" s="276"/>
      <c r="B568" s="275" t="s">
        <v>557</v>
      </c>
      <c r="C568" s="515" t="s">
        <v>558</v>
      </c>
      <c r="D568" s="515"/>
      <c r="E568" s="515"/>
      <c r="F568" s="278" t="s">
        <v>510</v>
      </c>
      <c r="G568" s="287">
        <v>97</v>
      </c>
      <c r="H568" s="278"/>
      <c r="I568" s="287">
        <v>97</v>
      </c>
      <c r="J568" s="279"/>
      <c r="K568" s="278"/>
      <c r="L568" s="279">
        <v>150.41999999999999</v>
      </c>
      <c r="M568" s="278"/>
      <c r="N568" s="281">
        <v>2933</v>
      </c>
    </row>
    <row r="569" spans="1:14" ht="15" customHeight="1" x14ac:dyDescent="0.25">
      <c r="A569" s="276"/>
      <c r="B569" s="275" t="s">
        <v>559</v>
      </c>
      <c r="C569" s="515" t="s">
        <v>560</v>
      </c>
      <c r="D569" s="515"/>
      <c r="E569" s="515"/>
      <c r="F569" s="278" t="s">
        <v>510</v>
      </c>
      <c r="G569" s="287">
        <v>51</v>
      </c>
      <c r="H569" s="278"/>
      <c r="I569" s="287">
        <v>51</v>
      </c>
      <c r="J569" s="279"/>
      <c r="K569" s="278"/>
      <c r="L569" s="279">
        <v>79.09</v>
      </c>
      <c r="M569" s="278"/>
      <c r="N569" s="281">
        <v>1542</v>
      </c>
    </row>
    <row r="570" spans="1:14" ht="15" customHeight="1" x14ac:dyDescent="0.25">
      <c r="A570" s="231"/>
      <c r="B570" s="246"/>
      <c r="C570" s="514" t="s">
        <v>513</v>
      </c>
      <c r="D570" s="514"/>
      <c r="E570" s="514"/>
      <c r="F570" s="228"/>
      <c r="G570" s="228"/>
      <c r="H570" s="228"/>
      <c r="I570" s="228"/>
      <c r="J570" s="229"/>
      <c r="K570" s="228"/>
      <c r="L570" s="229">
        <v>432.12</v>
      </c>
      <c r="M570" s="284"/>
      <c r="N570" s="230">
        <v>7894</v>
      </c>
    </row>
    <row r="571" spans="1:14" ht="33.75" customHeight="1" x14ac:dyDescent="0.25">
      <c r="A571" s="272">
        <v>88</v>
      </c>
      <c r="B571" s="247" t="s">
        <v>812</v>
      </c>
      <c r="C571" s="514" t="s">
        <v>813</v>
      </c>
      <c r="D571" s="514"/>
      <c r="E571" s="514"/>
      <c r="F571" s="228" t="s">
        <v>668</v>
      </c>
      <c r="G571" s="228"/>
      <c r="H571" s="228"/>
      <c r="I571" s="294">
        <v>0.32040000000000002</v>
      </c>
      <c r="J571" s="229"/>
      <c r="K571" s="228"/>
      <c r="L571" s="229"/>
      <c r="M571" s="228"/>
      <c r="N571" s="230"/>
    </row>
    <row r="572" spans="1:14" ht="33.75" customHeight="1" x14ac:dyDescent="0.25">
      <c r="A572" s="289"/>
      <c r="B572" s="290"/>
      <c r="C572" s="515" t="s">
        <v>814</v>
      </c>
      <c r="D572" s="515"/>
      <c r="E572" s="515"/>
      <c r="F572" s="515"/>
      <c r="G572" s="515"/>
      <c r="H572" s="515"/>
      <c r="I572" s="515"/>
      <c r="J572" s="515"/>
      <c r="K572" s="515"/>
      <c r="L572" s="515"/>
      <c r="M572" s="515"/>
      <c r="N572" s="516"/>
    </row>
    <row r="573" spans="1:14" ht="15" customHeight="1" x14ac:dyDescent="0.25">
      <c r="A573" s="274"/>
      <c r="B573" s="275" t="s">
        <v>610</v>
      </c>
      <c r="C573" s="515" t="s">
        <v>643</v>
      </c>
      <c r="D573" s="515"/>
      <c r="E573" s="515"/>
      <c r="F573" s="515"/>
      <c r="G573" s="515"/>
      <c r="H573" s="515"/>
      <c r="I573" s="515"/>
      <c r="J573" s="515"/>
      <c r="K573" s="515"/>
      <c r="L573" s="515"/>
      <c r="M573" s="515"/>
      <c r="N573" s="516"/>
    </row>
    <row r="574" spans="1:14" ht="15" customHeight="1" x14ac:dyDescent="0.25">
      <c r="A574" s="276"/>
      <c r="B574" s="277">
        <v>1</v>
      </c>
      <c r="C574" s="515" t="s">
        <v>500</v>
      </c>
      <c r="D574" s="515"/>
      <c r="E574" s="515"/>
      <c r="F574" s="278"/>
      <c r="G574" s="278"/>
      <c r="H574" s="278"/>
      <c r="I574" s="278"/>
      <c r="J574" s="279">
        <v>921.46</v>
      </c>
      <c r="K574" s="280">
        <v>1.2</v>
      </c>
      <c r="L574" s="279">
        <v>354.28</v>
      </c>
      <c r="M574" s="280">
        <v>19.5</v>
      </c>
      <c r="N574" s="281">
        <v>6908</v>
      </c>
    </row>
    <row r="575" spans="1:14" ht="15" customHeight="1" x14ac:dyDescent="0.25">
      <c r="A575" s="276"/>
      <c r="B575" s="275"/>
      <c r="C575" s="515" t="s">
        <v>503</v>
      </c>
      <c r="D575" s="515"/>
      <c r="E575" s="515"/>
      <c r="F575" s="278" t="s">
        <v>504</v>
      </c>
      <c r="G575" s="280">
        <v>97.2</v>
      </c>
      <c r="H575" s="280">
        <v>1.2</v>
      </c>
      <c r="I575" s="300">
        <v>37.371456000000002</v>
      </c>
      <c r="J575" s="279"/>
      <c r="K575" s="278"/>
      <c r="L575" s="279"/>
      <c r="M575" s="278"/>
      <c r="N575" s="281"/>
    </row>
    <row r="576" spans="1:14" ht="22.5" customHeight="1" x14ac:dyDescent="0.25">
      <c r="A576" s="276"/>
      <c r="B576" s="275"/>
      <c r="C576" s="517" t="s">
        <v>506</v>
      </c>
      <c r="D576" s="517"/>
      <c r="E576" s="517"/>
      <c r="F576" s="284"/>
      <c r="G576" s="284"/>
      <c r="H576" s="284"/>
      <c r="I576" s="284"/>
      <c r="J576" s="285">
        <v>921.46</v>
      </c>
      <c r="K576" s="284"/>
      <c r="L576" s="285">
        <v>354.28</v>
      </c>
      <c r="M576" s="284"/>
      <c r="N576" s="286"/>
    </row>
    <row r="577" spans="1:14" ht="56.25" customHeight="1" x14ac:dyDescent="0.25">
      <c r="A577" s="276"/>
      <c r="B577" s="275"/>
      <c r="C577" s="515" t="s">
        <v>507</v>
      </c>
      <c r="D577" s="515"/>
      <c r="E577" s="515"/>
      <c r="F577" s="278"/>
      <c r="G577" s="278"/>
      <c r="H577" s="278"/>
      <c r="I577" s="278"/>
      <c r="J577" s="279"/>
      <c r="K577" s="278"/>
      <c r="L577" s="279">
        <v>354.28</v>
      </c>
      <c r="M577" s="278"/>
      <c r="N577" s="281">
        <v>6908</v>
      </c>
    </row>
    <row r="578" spans="1:14" ht="56.25" customHeight="1" x14ac:dyDescent="0.25">
      <c r="A578" s="276"/>
      <c r="B578" s="275" t="s">
        <v>670</v>
      </c>
      <c r="C578" s="515" t="s">
        <v>671</v>
      </c>
      <c r="D578" s="515"/>
      <c r="E578" s="515"/>
      <c r="F578" s="278" t="s">
        <v>510</v>
      </c>
      <c r="G578" s="287">
        <v>89</v>
      </c>
      <c r="H578" s="278"/>
      <c r="I578" s="287">
        <v>89</v>
      </c>
      <c r="J578" s="279"/>
      <c r="K578" s="278"/>
      <c r="L578" s="279">
        <v>315.31</v>
      </c>
      <c r="M578" s="278"/>
      <c r="N578" s="281">
        <v>6148</v>
      </c>
    </row>
    <row r="579" spans="1:14" ht="15" customHeight="1" x14ac:dyDescent="0.25">
      <c r="A579" s="276"/>
      <c r="B579" s="275" t="s">
        <v>672</v>
      </c>
      <c r="C579" s="515" t="s">
        <v>673</v>
      </c>
      <c r="D579" s="515"/>
      <c r="E579" s="515"/>
      <c r="F579" s="278" t="s">
        <v>510</v>
      </c>
      <c r="G579" s="287">
        <v>40</v>
      </c>
      <c r="H579" s="278"/>
      <c r="I579" s="287">
        <v>40</v>
      </c>
      <c r="J579" s="279"/>
      <c r="K579" s="278"/>
      <c r="L579" s="279">
        <v>141.71</v>
      </c>
      <c r="M579" s="278"/>
      <c r="N579" s="281">
        <v>2763</v>
      </c>
    </row>
    <row r="580" spans="1:14" ht="15" customHeight="1" x14ac:dyDescent="0.25">
      <c r="A580" s="231"/>
      <c r="B580" s="246"/>
      <c r="C580" s="514" t="s">
        <v>513</v>
      </c>
      <c r="D580" s="514"/>
      <c r="E580" s="514"/>
      <c r="F580" s="228"/>
      <c r="G580" s="228"/>
      <c r="H580" s="228"/>
      <c r="I580" s="228"/>
      <c r="J580" s="229"/>
      <c r="K580" s="228"/>
      <c r="L580" s="229">
        <v>811.3</v>
      </c>
      <c r="M580" s="284"/>
      <c r="N580" s="230">
        <v>15819</v>
      </c>
    </row>
    <row r="581" spans="1:14" ht="33.75" customHeight="1" x14ac:dyDescent="0.25">
      <c r="A581" s="272">
        <v>89</v>
      </c>
      <c r="B581" s="247" t="s">
        <v>815</v>
      </c>
      <c r="C581" s="514" t="s">
        <v>816</v>
      </c>
      <c r="D581" s="514"/>
      <c r="E581" s="514"/>
      <c r="F581" s="228" t="s">
        <v>768</v>
      </c>
      <c r="G581" s="228"/>
      <c r="H581" s="228"/>
      <c r="I581" s="292">
        <v>12.62</v>
      </c>
      <c r="J581" s="229"/>
      <c r="K581" s="228"/>
      <c r="L581" s="229"/>
      <c r="M581" s="228"/>
      <c r="N581" s="230"/>
    </row>
    <row r="582" spans="1:14" ht="33.75" customHeight="1" x14ac:dyDescent="0.25">
      <c r="A582" s="289"/>
      <c r="B582" s="290"/>
      <c r="C582" s="515" t="s">
        <v>817</v>
      </c>
      <c r="D582" s="515"/>
      <c r="E582" s="515"/>
      <c r="F582" s="515"/>
      <c r="G582" s="515"/>
      <c r="H582" s="515"/>
      <c r="I582" s="515"/>
      <c r="J582" s="515"/>
      <c r="K582" s="515"/>
      <c r="L582" s="515"/>
      <c r="M582" s="515"/>
      <c r="N582" s="516"/>
    </row>
    <row r="583" spans="1:14" ht="15" customHeight="1" x14ac:dyDescent="0.25">
      <c r="A583" s="274"/>
      <c r="B583" s="275" t="s">
        <v>610</v>
      </c>
      <c r="C583" s="515" t="s">
        <v>643</v>
      </c>
      <c r="D583" s="515"/>
      <c r="E583" s="515"/>
      <c r="F583" s="515"/>
      <c r="G583" s="515"/>
      <c r="H583" s="515"/>
      <c r="I583" s="515"/>
      <c r="J583" s="515"/>
      <c r="K583" s="515"/>
      <c r="L583" s="515"/>
      <c r="M583" s="515"/>
      <c r="N583" s="516"/>
    </row>
    <row r="584" spans="1:14" ht="33.75" customHeight="1" x14ac:dyDescent="0.25">
      <c r="A584" s="276"/>
      <c r="B584" s="277">
        <v>1</v>
      </c>
      <c r="C584" s="515" t="s">
        <v>500</v>
      </c>
      <c r="D584" s="515"/>
      <c r="E584" s="515"/>
      <c r="F584" s="278"/>
      <c r="G584" s="278"/>
      <c r="H584" s="278"/>
      <c r="I584" s="278"/>
      <c r="J584" s="279">
        <v>214.02</v>
      </c>
      <c r="K584" s="280">
        <v>1.2</v>
      </c>
      <c r="L584" s="279">
        <v>3241.12</v>
      </c>
      <c r="M584" s="280">
        <v>19.5</v>
      </c>
      <c r="N584" s="281">
        <v>63202</v>
      </c>
    </row>
    <row r="585" spans="1:14" ht="22.5" customHeight="1" x14ac:dyDescent="0.25">
      <c r="A585" s="276"/>
      <c r="B585" s="277">
        <v>2</v>
      </c>
      <c r="C585" s="515" t="s">
        <v>501</v>
      </c>
      <c r="D585" s="515"/>
      <c r="E585" s="515"/>
      <c r="F585" s="278"/>
      <c r="G585" s="278"/>
      <c r="H585" s="278"/>
      <c r="I585" s="278"/>
      <c r="J585" s="279">
        <v>451.17</v>
      </c>
      <c r="K585" s="280">
        <v>1.2</v>
      </c>
      <c r="L585" s="279">
        <v>6832.52</v>
      </c>
      <c r="M585" s="280">
        <v>8.6</v>
      </c>
      <c r="N585" s="281">
        <v>58760</v>
      </c>
    </row>
    <row r="586" spans="1:14" ht="15" customHeight="1" x14ac:dyDescent="0.25">
      <c r="A586" s="276"/>
      <c r="B586" s="277">
        <v>3</v>
      </c>
      <c r="C586" s="515" t="s">
        <v>502</v>
      </c>
      <c r="D586" s="515"/>
      <c r="E586" s="515"/>
      <c r="F586" s="278"/>
      <c r="G586" s="278"/>
      <c r="H586" s="278"/>
      <c r="I586" s="278"/>
      <c r="J586" s="279">
        <v>31.68</v>
      </c>
      <c r="K586" s="280">
        <v>1.2</v>
      </c>
      <c r="L586" s="279">
        <v>479.76</v>
      </c>
      <c r="M586" s="280">
        <v>19.5</v>
      </c>
      <c r="N586" s="281">
        <v>9355</v>
      </c>
    </row>
    <row r="587" spans="1:14" ht="15" customHeight="1" x14ac:dyDescent="0.25">
      <c r="A587" s="276"/>
      <c r="B587" s="277">
        <v>4</v>
      </c>
      <c r="C587" s="515" t="s">
        <v>516</v>
      </c>
      <c r="D587" s="515"/>
      <c r="E587" s="515"/>
      <c r="F587" s="278"/>
      <c r="G587" s="278"/>
      <c r="H587" s="278"/>
      <c r="I587" s="278"/>
      <c r="J587" s="279">
        <v>77.48</v>
      </c>
      <c r="K587" s="278"/>
      <c r="L587" s="279">
        <v>977.8</v>
      </c>
      <c r="M587" s="282">
        <v>3.31</v>
      </c>
      <c r="N587" s="281">
        <v>3237</v>
      </c>
    </row>
    <row r="588" spans="1:14" ht="15" customHeight="1" x14ac:dyDescent="0.25">
      <c r="A588" s="276"/>
      <c r="B588" s="275"/>
      <c r="C588" s="515" t="s">
        <v>503</v>
      </c>
      <c r="D588" s="515"/>
      <c r="E588" s="515"/>
      <c r="F588" s="278" t="s">
        <v>504</v>
      </c>
      <c r="G588" s="280">
        <v>17.600000000000001</v>
      </c>
      <c r="H588" s="280">
        <v>1.2</v>
      </c>
      <c r="I588" s="295">
        <v>266.53440000000001</v>
      </c>
      <c r="J588" s="279"/>
      <c r="K588" s="278"/>
      <c r="L588" s="279"/>
      <c r="M588" s="278"/>
      <c r="N588" s="281"/>
    </row>
    <row r="589" spans="1:14" ht="15" customHeight="1" x14ac:dyDescent="0.25">
      <c r="A589" s="276"/>
      <c r="B589" s="275"/>
      <c r="C589" s="515" t="s">
        <v>505</v>
      </c>
      <c r="D589" s="515"/>
      <c r="E589" s="515"/>
      <c r="F589" s="278" t="s">
        <v>504</v>
      </c>
      <c r="G589" s="282">
        <v>1.94</v>
      </c>
      <c r="H589" s="280">
        <v>1.2</v>
      </c>
      <c r="I589" s="291">
        <v>29.379359999999998</v>
      </c>
      <c r="J589" s="279"/>
      <c r="K589" s="278"/>
      <c r="L589" s="279"/>
      <c r="M589" s="278"/>
      <c r="N589" s="281"/>
    </row>
    <row r="590" spans="1:14" ht="33.75" customHeight="1" x14ac:dyDescent="0.25">
      <c r="A590" s="276"/>
      <c r="B590" s="275"/>
      <c r="C590" s="517" t="s">
        <v>506</v>
      </c>
      <c r="D590" s="517"/>
      <c r="E590" s="517"/>
      <c r="F590" s="284"/>
      <c r="G590" s="284"/>
      <c r="H590" s="284"/>
      <c r="I590" s="284"/>
      <c r="J590" s="285">
        <v>742.67</v>
      </c>
      <c r="K590" s="284"/>
      <c r="L590" s="285">
        <v>11051.44</v>
      </c>
      <c r="M590" s="284"/>
      <c r="N590" s="286"/>
    </row>
    <row r="591" spans="1:14" ht="33.75" customHeight="1" x14ac:dyDescent="0.25">
      <c r="A591" s="276"/>
      <c r="B591" s="275"/>
      <c r="C591" s="515" t="s">
        <v>507</v>
      </c>
      <c r="D591" s="515"/>
      <c r="E591" s="515"/>
      <c r="F591" s="278"/>
      <c r="G591" s="278"/>
      <c r="H591" s="278"/>
      <c r="I591" s="278"/>
      <c r="J591" s="279"/>
      <c r="K591" s="278"/>
      <c r="L591" s="279">
        <v>3720.88</v>
      </c>
      <c r="M591" s="278"/>
      <c r="N591" s="281">
        <v>72557</v>
      </c>
    </row>
    <row r="592" spans="1:14" ht="15" customHeight="1" x14ac:dyDescent="0.25">
      <c r="A592" s="276"/>
      <c r="B592" s="275" t="s">
        <v>557</v>
      </c>
      <c r="C592" s="515" t="s">
        <v>558</v>
      </c>
      <c r="D592" s="515"/>
      <c r="E592" s="515"/>
      <c r="F592" s="278" t="s">
        <v>510</v>
      </c>
      <c r="G592" s="287">
        <v>97</v>
      </c>
      <c r="H592" s="278"/>
      <c r="I592" s="287">
        <v>97</v>
      </c>
      <c r="J592" s="279"/>
      <c r="K592" s="278"/>
      <c r="L592" s="279">
        <v>3609.25</v>
      </c>
      <c r="M592" s="278"/>
      <c r="N592" s="281">
        <v>70380</v>
      </c>
    </row>
    <row r="593" spans="1:14" ht="15" customHeight="1" x14ac:dyDescent="0.25">
      <c r="A593" s="276"/>
      <c r="B593" s="275" t="s">
        <v>559</v>
      </c>
      <c r="C593" s="515" t="s">
        <v>560</v>
      </c>
      <c r="D593" s="515"/>
      <c r="E593" s="515"/>
      <c r="F593" s="278" t="s">
        <v>510</v>
      </c>
      <c r="G593" s="287">
        <v>51</v>
      </c>
      <c r="H593" s="278"/>
      <c r="I593" s="287">
        <v>51</v>
      </c>
      <c r="J593" s="279"/>
      <c r="K593" s="278"/>
      <c r="L593" s="279">
        <v>1897.65</v>
      </c>
      <c r="M593" s="278"/>
      <c r="N593" s="281">
        <v>37004</v>
      </c>
    </row>
    <row r="594" spans="1:14" ht="15" customHeight="1" x14ac:dyDescent="0.25">
      <c r="A594" s="231"/>
      <c r="B594" s="246"/>
      <c r="C594" s="514" t="s">
        <v>513</v>
      </c>
      <c r="D594" s="514"/>
      <c r="E594" s="514"/>
      <c r="F594" s="228"/>
      <c r="G594" s="228"/>
      <c r="H594" s="228"/>
      <c r="I594" s="228"/>
      <c r="J594" s="229"/>
      <c r="K594" s="228"/>
      <c r="L594" s="229">
        <v>16558.34</v>
      </c>
      <c r="M594" s="284"/>
      <c r="N594" s="230">
        <v>232583</v>
      </c>
    </row>
    <row r="595" spans="1:14" ht="15" customHeight="1" x14ac:dyDescent="0.25">
      <c r="A595" s="272">
        <v>90</v>
      </c>
      <c r="B595" s="247" t="s">
        <v>818</v>
      </c>
      <c r="C595" s="514" t="s">
        <v>819</v>
      </c>
      <c r="D595" s="514"/>
      <c r="E595" s="514"/>
      <c r="F595" s="228" t="s">
        <v>759</v>
      </c>
      <c r="G595" s="228"/>
      <c r="H595" s="228"/>
      <c r="I595" s="273">
        <v>2</v>
      </c>
      <c r="J595" s="229"/>
      <c r="K595" s="228"/>
      <c r="L595" s="229"/>
      <c r="M595" s="228"/>
      <c r="N595" s="230"/>
    </row>
    <row r="596" spans="1:14" ht="15" customHeight="1" x14ac:dyDescent="0.25">
      <c r="A596" s="274"/>
      <c r="B596" s="275" t="s">
        <v>610</v>
      </c>
      <c r="C596" s="515" t="s">
        <v>643</v>
      </c>
      <c r="D596" s="515"/>
      <c r="E596" s="515"/>
      <c r="F596" s="515"/>
      <c r="G596" s="515"/>
      <c r="H596" s="515"/>
      <c r="I596" s="515"/>
      <c r="J596" s="515"/>
      <c r="K596" s="515"/>
      <c r="L596" s="515"/>
      <c r="M596" s="515"/>
      <c r="N596" s="516"/>
    </row>
    <row r="597" spans="1:14" ht="15" customHeight="1" x14ac:dyDescent="0.25">
      <c r="A597" s="276"/>
      <c r="B597" s="277">
        <v>1</v>
      </c>
      <c r="C597" s="515" t="s">
        <v>500</v>
      </c>
      <c r="D597" s="515"/>
      <c r="E597" s="515"/>
      <c r="F597" s="278"/>
      <c r="G597" s="278"/>
      <c r="H597" s="278"/>
      <c r="I597" s="278"/>
      <c r="J597" s="279">
        <v>95.58</v>
      </c>
      <c r="K597" s="280">
        <v>1.2</v>
      </c>
      <c r="L597" s="279">
        <v>229.39</v>
      </c>
      <c r="M597" s="280">
        <v>19.5</v>
      </c>
      <c r="N597" s="281">
        <v>4473</v>
      </c>
    </row>
    <row r="598" spans="1:14" ht="15" customHeight="1" x14ac:dyDescent="0.25">
      <c r="A598" s="276"/>
      <c r="B598" s="277">
        <v>2</v>
      </c>
      <c r="C598" s="515" t="s">
        <v>501</v>
      </c>
      <c r="D598" s="515"/>
      <c r="E598" s="515"/>
      <c r="F598" s="278"/>
      <c r="G598" s="278"/>
      <c r="H598" s="278"/>
      <c r="I598" s="278"/>
      <c r="J598" s="279">
        <v>2.15</v>
      </c>
      <c r="K598" s="280">
        <v>1.2</v>
      </c>
      <c r="L598" s="279">
        <v>5.16</v>
      </c>
      <c r="M598" s="280">
        <v>8.6</v>
      </c>
      <c r="N598" s="281">
        <v>44</v>
      </c>
    </row>
    <row r="599" spans="1:14" ht="15" customHeight="1" x14ac:dyDescent="0.25">
      <c r="A599" s="276"/>
      <c r="B599" s="277">
        <v>3</v>
      </c>
      <c r="C599" s="515" t="s">
        <v>502</v>
      </c>
      <c r="D599" s="515"/>
      <c r="E599" s="515"/>
      <c r="F599" s="278"/>
      <c r="G599" s="278"/>
      <c r="H599" s="278"/>
      <c r="I599" s="278"/>
      <c r="J599" s="279">
        <v>0.16</v>
      </c>
      <c r="K599" s="280">
        <v>1.2</v>
      </c>
      <c r="L599" s="279">
        <v>0.38</v>
      </c>
      <c r="M599" s="280">
        <v>19.5</v>
      </c>
      <c r="N599" s="281">
        <v>7</v>
      </c>
    </row>
    <row r="600" spans="1:14" ht="15" customHeight="1" x14ac:dyDescent="0.25">
      <c r="A600" s="276"/>
      <c r="B600" s="277">
        <v>4</v>
      </c>
      <c r="C600" s="515" t="s">
        <v>516</v>
      </c>
      <c r="D600" s="515"/>
      <c r="E600" s="515"/>
      <c r="F600" s="278"/>
      <c r="G600" s="278"/>
      <c r="H600" s="278"/>
      <c r="I600" s="278"/>
      <c r="J600" s="279">
        <v>50.46</v>
      </c>
      <c r="K600" s="278"/>
      <c r="L600" s="279">
        <v>100.92</v>
      </c>
      <c r="M600" s="282">
        <v>3.31</v>
      </c>
      <c r="N600" s="281">
        <v>334</v>
      </c>
    </row>
    <row r="601" spans="1:14" ht="15" customHeight="1" x14ac:dyDescent="0.25">
      <c r="A601" s="276"/>
      <c r="B601" s="275"/>
      <c r="C601" s="515" t="s">
        <v>503</v>
      </c>
      <c r="D601" s="515"/>
      <c r="E601" s="515"/>
      <c r="F601" s="278" t="s">
        <v>504</v>
      </c>
      <c r="G601" s="282">
        <v>7.86</v>
      </c>
      <c r="H601" s="280">
        <v>1.2</v>
      </c>
      <c r="I601" s="283">
        <v>18.864000000000001</v>
      </c>
      <c r="J601" s="279"/>
      <c r="K601" s="278"/>
      <c r="L601" s="279"/>
      <c r="M601" s="278"/>
      <c r="N601" s="281"/>
    </row>
    <row r="602" spans="1:14" ht="15" customHeight="1" x14ac:dyDescent="0.25">
      <c r="A602" s="276"/>
      <c r="B602" s="275"/>
      <c r="C602" s="515" t="s">
        <v>505</v>
      </c>
      <c r="D602" s="515"/>
      <c r="E602" s="515"/>
      <c r="F602" s="278" t="s">
        <v>504</v>
      </c>
      <c r="G602" s="282">
        <v>0.01</v>
      </c>
      <c r="H602" s="280">
        <v>1.2</v>
      </c>
      <c r="I602" s="283">
        <v>2.4E-2</v>
      </c>
      <c r="J602" s="279"/>
      <c r="K602" s="278"/>
      <c r="L602" s="279"/>
      <c r="M602" s="278"/>
      <c r="N602" s="281"/>
    </row>
    <row r="603" spans="1:14" ht="15" customHeight="1" x14ac:dyDescent="0.25">
      <c r="A603" s="276"/>
      <c r="B603" s="275"/>
      <c r="C603" s="517" t="s">
        <v>506</v>
      </c>
      <c r="D603" s="517"/>
      <c r="E603" s="517"/>
      <c r="F603" s="284"/>
      <c r="G603" s="284"/>
      <c r="H603" s="284"/>
      <c r="I603" s="284"/>
      <c r="J603" s="285">
        <v>148.19</v>
      </c>
      <c r="K603" s="284"/>
      <c r="L603" s="285">
        <v>335.47</v>
      </c>
      <c r="M603" s="284"/>
      <c r="N603" s="286"/>
    </row>
    <row r="604" spans="1:14" ht="15" customHeight="1" x14ac:dyDescent="0.25">
      <c r="A604" s="276"/>
      <c r="B604" s="275"/>
      <c r="C604" s="515" t="s">
        <v>507</v>
      </c>
      <c r="D604" s="515"/>
      <c r="E604" s="515"/>
      <c r="F604" s="278"/>
      <c r="G604" s="278"/>
      <c r="H604" s="278"/>
      <c r="I604" s="278"/>
      <c r="J604" s="279"/>
      <c r="K604" s="278"/>
      <c r="L604" s="279">
        <v>229.77</v>
      </c>
      <c r="M604" s="278"/>
      <c r="N604" s="281">
        <v>4480</v>
      </c>
    </row>
    <row r="605" spans="1:14" ht="15" customHeight="1" x14ac:dyDescent="0.25">
      <c r="A605" s="276"/>
      <c r="B605" s="275" t="s">
        <v>557</v>
      </c>
      <c r="C605" s="515" t="s">
        <v>558</v>
      </c>
      <c r="D605" s="515"/>
      <c r="E605" s="515"/>
      <c r="F605" s="278" t="s">
        <v>510</v>
      </c>
      <c r="G605" s="287">
        <v>97</v>
      </c>
      <c r="H605" s="278"/>
      <c r="I605" s="287">
        <v>97</v>
      </c>
      <c r="J605" s="279"/>
      <c r="K605" s="278"/>
      <c r="L605" s="279">
        <v>222.88</v>
      </c>
      <c r="M605" s="278"/>
      <c r="N605" s="281">
        <v>4346</v>
      </c>
    </row>
    <row r="606" spans="1:14" ht="15" customHeight="1" x14ac:dyDescent="0.25">
      <c r="A606" s="276"/>
      <c r="B606" s="275" t="s">
        <v>559</v>
      </c>
      <c r="C606" s="515" t="s">
        <v>560</v>
      </c>
      <c r="D606" s="515"/>
      <c r="E606" s="515"/>
      <c r="F606" s="278" t="s">
        <v>510</v>
      </c>
      <c r="G606" s="287">
        <v>51</v>
      </c>
      <c r="H606" s="278"/>
      <c r="I606" s="287">
        <v>51</v>
      </c>
      <c r="J606" s="279"/>
      <c r="K606" s="278"/>
      <c r="L606" s="279">
        <v>117.18</v>
      </c>
      <c r="M606" s="278"/>
      <c r="N606" s="281">
        <v>2285</v>
      </c>
    </row>
    <row r="607" spans="1:14" ht="15" customHeight="1" x14ac:dyDescent="0.25">
      <c r="A607" s="231"/>
      <c r="B607" s="246"/>
      <c r="C607" s="514" t="s">
        <v>513</v>
      </c>
      <c r="D607" s="514"/>
      <c r="E607" s="514"/>
      <c r="F607" s="228"/>
      <c r="G607" s="228"/>
      <c r="H607" s="228"/>
      <c r="I607" s="228"/>
      <c r="J607" s="229"/>
      <c r="K607" s="228"/>
      <c r="L607" s="229">
        <v>675.53</v>
      </c>
      <c r="M607" s="284"/>
      <c r="N607" s="230">
        <v>11482</v>
      </c>
    </row>
    <row r="608" spans="1:14" ht="15" customHeight="1" x14ac:dyDescent="0.25">
      <c r="A608" s="272">
        <v>91</v>
      </c>
      <c r="B608" s="247" t="s">
        <v>820</v>
      </c>
      <c r="C608" s="514" t="s">
        <v>821</v>
      </c>
      <c r="D608" s="514"/>
      <c r="E608" s="514"/>
      <c r="F608" s="228" t="s">
        <v>768</v>
      </c>
      <c r="G608" s="228"/>
      <c r="H608" s="228"/>
      <c r="I608" s="292">
        <v>5.34</v>
      </c>
      <c r="J608" s="229"/>
      <c r="K608" s="228"/>
      <c r="L608" s="229"/>
      <c r="M608" s="228"/>
      <c r="N608" s="230"/>
    </row>
    <row r="609" spans="1:14" ht="15" customHeight="1" x14ac:dyDescent="0.25">
      <c r="A609" s="289"/>
      <c r="B609" s="290"/>
      <c r="C609" s="515" t="s">
        <v>809</v>
      </c>
      <c r="D609" s="515"/>
      <c r="E609" s="515"/>
      <c r="F609" s="515"/>
      <c r="G609" s="515"/>
      <c r="H609" s="515"/>
      <c r="I609" s="515"/>
      <c r="J609" s="515"/>
      <c r="K609" s="515"/>
      <c r="L609" s="515"/>
      <c r="M609" s="515"/>
      <c r="N609" s="516"/>
    </row>
    <row r="610" spans="1:14" ht="15" customHeight="1" x14ac:dyDescent="0.25">
      <c r="A610" s="274"/>
      <c r="B610" s="275" t="s">
        <v>610</v>
      </c>
      <c r="C610" s="515" t="s">
        <v>643</v>
      </c>
      <c r="D610" s="515"/>
      <c r="E610" s="515"/>
      <c r="F610" s="515"/>
      <c r="G610" s="515"/>
      <c r="H610" s="515"/>
      <c r="I610" s="515"/>
      <c r="J610" s="515"/>
      <c r="K610" s="515"/>
      <c r="L610" s="515"/>
      <c r="M610" s="515"/>
      <c r="N610" s="516"/>
    </row>
    <row r="611" spans="1:14" ht="15" customHeight="1" x14ac:dyDescent="0.25">
      <c r="A611" s="276"/>
      <c r="B611" s="277">
        <v>1</v>
      </c>
      <c r="C611" s="515" t="s">
        <v>500</v>
      </c>
      <c r="D611" s="515"/>
      <c r="E611" s="515"/>
      <c r="F611" s="278"/>
      <c r="G611" s="278"/>
      <c r="H611" s="278"/>
      <c r="I611" s="278"/>
      <c r="J611" s="279">
        <v>63.35</v>
      </c>
      <c r="K611" s="280">
        <v>1.2</v>
      </c>
      <c r="L611" s="279">
        <v>405.95</v>
      </c>
      <c r="M611" s="280">
        <v>19.5</v>
      </c>
      <c r="N611" s="281">
        <v>7916</v>
      </c>
    </row>
    <row r="612" spans="1:14" ht="15" customHeight="1" x14ac:dyDescent="0.25">
      <c r="A612" s="276"/>
      <c r="B612" s="277">
        <v>2</v>
      </c>
      <c r="C612" s="515" t="s">
        <v>501</v>
      </c>
      <c r="D612" s="515"/>
      <c r="E612" s="515"/>
      <c r="F612" s="278"/>
      <c r="G612" s="278"/>
      <c r="H612" s="278"/>
      <c r="I612" s="278"/>
      <c r="J612" s="279">
        <v>372.52</v>
      </c>
      <c r="K612" s="280">
        <v>1.2</v>
      </c>
      <c r="L612" s="279">
        <v>2387.11</v>
      </c>
      <c r="M612" s="280">
        <v>8.6</v>
      </c>
      <c r="N612" s="281">
        <v>20529</v>
      </c>
    </row>
    <row r="613" spans="1:14" ht="15" customHeight="1" x14ac:dyDescent="0.25">
      <c r="A613" s="276"/>
      <c r="B613" s="277">
        <v>3</v>
      </c>
      <c r="C613" s="515" t="s">
        <v>502</v>
      </c>
      <c r="D613" s="515"/>
      <c r="E613" s="515"/>
      <c r="F613" s="278"/>
      <c r="G613" s="278"/>
      <c r="H613" s="278"/>
      <c r="I613" s="278"/>
      <c r="J613" s="279">
        <v>28.25</v>
      </c>
      <c r="K613" s="280">
        <v>1.2</v>
      </c>
      <c r="L613" s="279">
        <v>181.03</v>
      </c>
      <c r="M613" s="280">
        <v>19.5</v>
      </c>
      <c r="N613" s="281">
        <v>3530</v>
      </c>
    </row>
    <row r="614" spans="1:14" ht="15" customHeight="1" x14ac:dyDescent="0.25">
      <c r="A614" s="276"/>
      <c r="B614" s="277">
        <v>4</v>
      </c>
      <c r="C614" s="515" t="s">
        <v>516</v>
      </c>
      <c r="D614" s="515"/>
      <c r="E614" s="515"/>
      <c r="F614" s="278"/>
      <c r="G614" s="278"/>
      <c r="H614" s="278"/>
      <c r="I614" s="278"/>
      <c r="J614" s="279">
        <v>1.27</v>
      </c>
      <c r="K614" s="278"/>
      <c r="L614" s="279">
        <v>6.78</v>
      </c>
      <c r="M614" s="282">
        <v>3.31</v>
      </c>
      <c r="N614" s="281">
        <v>22</v>
      </c>
    </row>
    <row r="615" spans="1:14" ht="15" customHeight="1" x14ac:dyDescent="0.25">
      <c r="A615" s="276"/>
      <c r="B615" s="275"/>
      <c r="C615" s="515" t="s">
        <v>503</v>
      </c>
      <c r="D615" s="515"/>
      <c r="E615" s="515"/>
      <c r="F615" s="278" t="s">
        <v>504</v>
      </c>
      <c r="G615" s="282">
        <v>5.21</v>
      </c>
      <c r="H615" s="280">
        <v>1.2</v>
      </c>
      <c r="I615" s="291">
        <v>33.385680000000001</v>
      </c>
      <c r="J615" s="279"/>
      <c r="K615" s="278"/>
      <c r="L615" s="279"/>
      <c r="M615" s="278"/>
      <c r="N615" s="281"/>
    </row>
    <row r="616" spans="1:14" ht="15" customHeight="1" x14ac:dyDescent="0.25">
      <c r="A616" s="276"/>
      <c r="B616" s="275"/>
      <c r="C616" s="515" t="s">
        <v>505</v>
      </c>
      <c r="D616" s="515"/>
      <c r="E616" s="515"/>
      <c r="F616" s="278" t="s">
        <v>504</v>
      </c>
      <c r="G616" s="282">
        <v>1.73</v>
      </c>
      <c r="H616" s="280">
        <v>1.2</v>
      </c>
      <c r="I616" s="291">
        <v>11.085839999999999</v>
      </c>
      <c r="J616" s="279"/>
      <c r="K616" s="278"/>
      <c r="L616" s="279"/>
      <c r="M616" s="278"/>
      <c r="N616" s="281"/>
    </row>
    <row r="617" spans="1:14" ht="15" customHeight="1" x14ac:dyDescent="0.25">
      <c r="A617" s="276"/>
      <c r="B617" s="275"/>
      <c r="C617" s="517" t="s">
        <v>506</v>
      </c>
      <c r="D617" s="517"/>
      <c r="E617" s="517"/>
      <c r="F617" s="284"/>
      <c r="G617" s="284"/>
      <c r="H617" s="284"/>
      <c r="I617" s="284"/>
      <c r="J617" s="285">
        <v>437.14</v>
      </c>
      <c r="K617" s="284"/>
      <c r="L617" s="285">
        <v>2799.84</v>
      </c>
      <c r="M617" s="284"/>
      <c r="N617" s="286"/>
    </row>
    <row r="618" spans="1:14" ht="15" customHeight="1" x14ac:dyDescent="0.25">
      <c r="A618" s="276"/>
      <c r="B618" s="275"/>
      <c r="C618" s="515" t="s">
        <v>507</v>
      </c>
      <c r="D618" s="515"/>
      <c r="E618" s="515"/>
      <c r="F618" s="278"/>
      <c r="G618" s="278"/>
      <c r="H618" s="278"/>
      <c r="I618" s="278"/>
      <c r="J618" s="279"/>
      <c r="K618" s="278"/>
      <c r="L618" s="279">
        <v>586.98</v>
      </c>
      <c r="M618" s="278"/>
      <c r="N618" s="281">
        <v>11446</v>
      </c>
    </row>
    <row r="619" spans="1:14" ht="15" customHeight="1" x14ac:dyDescent="0.25">
      <c r="A619" s="276"/>
      <c r="B619" s="275" t="s">
        <v>557</v>
      </c>
      <c r="C619" s="515" t="s">
        <v>558</v>
      </c>
      <c r="D619" s="515"/>
      <c r="E619" s="515"/>
      <c r="F619" s="278" t="s">
        <v>510</v>
      </c>
      <c r="G619" s="287">
        <v>97</v>
      </c>
      <c r="H619" s="278"/>
      <c r="I619" s="287">
        <v>97</v>
      </c>
      <c r="J619" s="279"/>
      <c r="K619" s="278"/>
      <c r="L619" s="279">
        <v>569.37</v>
      </c>
      <c r="M619" s="278"/>
      <c r="N619" s="281">
        <v>11103</v>
      </c>
    </row>
    <row r="620" spans="1:14" ht="15" customHeight="1" x14ac:dyDescent="0.25">
      <c r="A620" s="276"/>
      <c r="B620" s="275" t="s">
        <v>559</v>
      </c>
      <c r="C620" s="515" t="s">
        <v>560</v>
      </c>
      <c r="D620" s="515"/>
      <c r="E620" s="515"/>
      <c r="F620" s="278" t="s">
        <v>510</v>
      </c>
      <c r="G620" s="287">
        <v>51</v>
      </c>
      <c r="H620" s="278"/>
      <c r="I620" s="287">
        <v>51</v>
      </c>
      <c r="J620" s="279"/>
      <c r="K620" s="278"/>
      <c r="L620" s="279">
        <v>299.36</v>
      </c>
      <c r="M620" s="278"/>
      <c r="N620" s="281">
        <v>5837</v>
      </c>
    </row>
    <row r="621" spans="1:14" ht="15" customHeight="1" x14ac:dyDescent="0.25">
      <c r="A621" s="231"/>
      <c r="B621" s="246"/>
      <c r="C621" s="514" t="s">
        <v>513</v>
      </c>
      <c r="D621" s="514"/>
      <c r="E621" s="514"/>
      <c r="F621" s="228"/>
      <c r="G621" s="228"/>
      <c r="H621" s="228"/>
      <c r="I621" s="228"/>
      <c r="J621" s="229"/>
      <c r="K621" s="228"/>
      <c r="L621" s="229">
        <v>3668.57</v>
      </c>
      <c r="M621" s="284"/>
      <c r="N621" s="230">
        <v>45407</v>
      </c>
    </row>
    <row r="622" spans="1:14" ht="15" customHeight="1" x14ac:dyDescent="0.25">
      <c r="A622" s="272">
        <v>92</v>
      </c>
      <c r="B622" s="247" t="s">
        <v>822</v>
      </c>
      <c r="C622" s="514" t="s">
        <v>823</v>
      </c>
      <c r="D622" s="514"/>
      <c r="E622" s="514"/>
      <c r="F622" s="228" t="s">
        <v>768</v>
      </c>
      <c r="G622" s="228"/>
      <c r="H622" s="228"/>
      <c r="I622" s="292">
        <v>5.34</v>
      </c>
      <c r="J622" s="229"/>
      <c r="K622" s="228"/>
      <c r="L622" s="229"/>
      <c r="M622" s="228"/>
      <c r="N622" s="230"/>
    </row>
    <row r="623" spans="1:14" ht="15" customHeight="1" x14ac:dyDescent="0.25">
      <c r="A623" s="289"/>
      <c r="B623" s="290"/>
      <c r="C623" s="515" t="s">
        <v>809</v>
      </c>
      <c r="D623" s="515"/>
      <c r="E623" s="515"/>
      <c r="F623" s="515"/>
      <c r="G623" s="515"/>
      <c r="H623" s="515"/>
      <c r="I623" s="515"/>
      <c r="J623" s="515"/>
      <c r="K623" s="515"/>
      <c r="L623" s="515"/>
      <c r="M623" s="515"/>
      <c r="N623" s="516"/>
    </row>
    <row r="624" spans="1:14" ht="15" customHeight="1" x14ac:dyDescent="0.25">
      <c r="A624" s="274"/>
      <c r="B624" s="275" t="s">
        <v>610</v>
      </c>
      <c r="C624" s="515" t="s">
        <v>643</v>
      </c>
      <c r="D624" s="515"/>
      <c r="E624" s="515"/>
      <c r="F624" s="515"/>
      <c r="G624" s="515"/>
      <c r="H624" s="515"/>
      <c r="I624" s="515"/>
      <c r="J624" s="515"/>
      <c r="K624" s="515"/>
      <c r="L624" s="515"/>
      <c r="M624" s="515"/>
      <c r="N624" s="516"/>
    </row>
    <row r="625" spans="1:14" ht="15" customHeight="1" x14ac:dyDescent="0.25">
      <c r="A625" s="276"/>
      <c r="B625" s="277">
        <v>1</v>
      </c>
      <c r="C625" s="515" t="s">
        <v>500</v>
      </c>
      <c r="D625" s="515"/>
      <c r="E625" s="515"/>
      <c r="F625" s="278"/>
      <c r="G625" s="278"/>
      <c r="H625" s="278"/>
      <c r="I625" s="278"/>
      <c r="J625" s="279">
        <v>33.08</v>
      </c>
      <c r="K625" s="280">
        <v>1.2</v>
      </c>
      <c r="L625" s="279">
        <v>211.98</v>
      </c>
      <c r="M625" s="280">
        <v>19.5</v>
      </c>
      <c r="N625" s="281">
        <v>4134</v>
      </c>
    </row>
    <row r="626" spans="1:14" ht="15" customHeight="1" x14ac:dyDescent="0.25">
      <c r="A626" s="276"/>
      <c r="B626" s="277">
        <v>2</v>
      </c>
      <c r="C626" s="515" t="s">
        <v>501</v>
      </c>
      <c r="D626" s="515"/>
      <c r="E626" s="515"/>
      <c r="F626" s="278"/>
      <c r="G626" s="278"/>
      <c r="H626" s="278"/>
      <c r="I626" s="278"/>
      <c r="J626" s="279">
        <v>195.95</v>
      </c>
      <c r="K626" s="280">
        <v>1.2</v>
      </c>
      <c r="L626" s="279">
        <v>1255.6500000000001</v>
      </c>
      <c r="M626" s="280">
        <v>8.6</v>
      </c>
      <c r="N626" s="281">
        <v>10799</v>
      </c>
    </row>
    <row r="627" spans="1:14" ht="15" customHeight="1" x14ac:dyDescent="0.25">
      <c r="A627" s="276"/>
      <c r="B627" s="277">
        <v>3</v>
      </c>
      <c r="C627" s="515" t="s">
        <v>502</v>
      </c>
      <c r="D627" s="515"/>
      <c r="E627" s="515"/>
      <c r="F627" s="278"/>
      <c r="G627" s="278"/>
      <c r="H627" s="278"/>
      <c r="I627" s="278"/>
      <c r="J627" s="279">
        <v>14.86</v>
      </c>
      <c r="K627" s="280">
        <v>1.2</v>
      </c>
      <c r="L627" s="279">
        <v>95.22</v>
      </c>
      <c r="M627" s="280">
        <v>19.5</v>
      </c>
      <c r="N627" s="281">
        <v>1857</v>
      </c>
    </row>
    <row r="628" spans="1:14" ht="15" customHeight="1" x14ac:dyDescent="0.25">
      <c r="A628" s="276"/>
      <c r="B628" s="277">
        <v>4</v>
      </c>
      <c r="C628" s="515" t="s">
        <v>516</v>
      </c>
      <c r="D628" s="515"/>
      <c r="E628" s="515"/>
      <c r="F628" s="278"/>
      <c r="G628" s="278"/>
      <c r="H628" s="278"/>
      <c r="I628" s="278"/>
      <c r="J628" s="279">
        <v>0.66</v>
      </c>
      <c r="K628" s="278"/>
      <c r="L628" s="279">
        <v>3.52</v>
      </c>
      <c r="M628" s="282">
        <v>3.31</v>
      </c>
      <c r="N628" s="281">
        <v>12</v>
      </c>
    </row>
    <row r="629" spans="1:14" ht="15" customHeight="1" x14ac:dyDescent="0.25">
      <c r="A629" s="276"/>
      <c r="B629" s="275"/>
      <c r="C629" s="515" t="s">
        <v>503</v>
      </c>
      <c r="D629" s="515"/>
      <c r="E629" s="515"/>
      <c r="F629" s="278" t="s">
        <v>504</v>
      </c>
      <c r="G629" s="282">
        <v>2.72</v>
      </c>
      <c r="H629" s="280">
        <v>1.2</v>
      </c>
      <c r="I629" s="291">
        <v>17.429760000000002</v>
      </c>
      <c r="J629" s="279"/>
      <c r="K629" s="278"/>
      <c r="L629" s="279"/>
      <c r="M629" s="278"/>
      <c r="N629" s="281"/>
    </row>
    <row r="630" spans="1:14" ht="15" customHeight="1" x14ac:dyDescent="0.25">
      <c r="A630" s="276"/>
      <c r="B630" s="275"/>
      <c r="C630" s="515" t="s">
        <v>505</v>
      </c>
      <c r="D630" s="515"/>
      <c r="E630" s="515"/>
      <c r="F630" s="278" t="s">
        <v>504</v>
      </c>
      <c r="G630" s="282">
        <v>0.91</v>
      </c>
      <c r="H630" s="280">
        <v>1.2</v>
      </c>
      <c r="I630" s="291">
        <v>5.8312799999999996</v>
      </c>
      <c r="J630" s="279"/>
      <c r="K630" s="278"/>
      <c r="L630" s="279"/>
      <c r="M630" s="278"/>
      <c r="N630" s="281"/>
    </row>
    <row r="631" spans="1:14" ht="15" customHeight="1" x14ac:dyDescent="0.25">
      <c r="A631" s="276"/>
      <c r="B631" s="275"/>
      <c r="C631" s="517" t="s">
        <v>506</v>
      </c>
      <c r="D631" s="517"/>
      <c r="E631" s="517"/>
      <c r="F631" s="284"/>
      <c r="G631" s="284"/>
      <c r="H631" s="284"/>
      <c r="I631" s="284"/>
      <c r="J631" s="285">
        <v>229.69</v>
      </c>
      <c r="K631" s="284"/>
      <c r="L631" s="285">
        <v>1471.15</v>
      </c>
      <c r="M631" s="284"/>
      <c r="N631" s="286"/>
    </row>
    <row r="632" spans="1:14" ht="15" customHeight="1" x14ac:dyDescent="0.25">
      <c r="A632" s="276"/>
      <c r="B632" s="275"/>
      <c r="C632" s="515" t="s">
        <v>507</v>
      </c>
      <c r="D632" s="515"/>
      <c r="E632" s="515"/>
      <c r="F632" s="278"/>
      <c r="G632" s="278"/>
      <c r="H632" s="278"/>
      <c r="I632" s="278"/>
      <c r="J632" s="279"/>
      <c r="K632" s="278"/>
      <c r="L632" s="279">
        <v>307.2</v>
      </c>
      <c r="M632" s="278"/>
      <c r="N632" s="281">
        <v>5991</v>
      </c>
    </row>
    <row r="633" spans="1:14" ht="15" customHeight="1" x14ac:dyDescent="0.25">
      <c r="A633" s="276"/>
      <c r="B633" s="275" t="s">
        <v>557</v>
      </c>
      <c r="C633" s="515" t="s">
        <v>558</v>
      </c>
      <c r="D633" s="515"/>
      <c r="E633" s="515"/>
      <c r="F633" s="278" t="s">
        <v>510</v>
      </c>
      <c r="G633" s="287">
        <v>97</v>
      </c>
      <c r="H633" s="278"/>
      <c r="I633" s="287">
        <v>97</v>
      </c>
      <c r="J633" s="279"/>
      <c r="K633" s="278"/>
      <c r="L633" s="279">
        <v>297.98</v>
      </c>
      <c r="M633" s="278"/>
      <c r="N633" s="281">
        <v>5811</v>
      </c>
    </row>
    <row r="634" spans="1:14" ht="15" customHeight="1" x14ac:dyDescent="0.25">
      <c r="A634" s="276"/>
      <c r="B634" s="275" t="s">
        <v>559</v>
      </c>
      <c r="C634" s="515" t="s">
        <v>560</v>
      </c>
      <c r="D634" s="515"/>
      <c r="E634" s="515"/>
      <c r="F634" s="278" t="s">
        <v>510</v>
      </c>
      <c r="G634" s="287">
        <v>51</v>
      </c>
      <c r="H634" s="278"/>
      <c r="I634" s="287">
        <v>51</v>
      </c>
      <c r="J634" s="279"/>
      <c r="K634" s="278"/>
      <c r="L634" s="279">
        <v>156.66999999999999</v>
      </c>
      <c r="M634" s="278"/>
      <c r="N634" s="281">
        <v>3055</v>
      </c>
    </row>
    <row r="635" spans="1:14" x14ac:dyDescent="0.25">
      <c r="A635" s="231"/>
      <c r="B635" s="246"/>
      <c r="C635" s="514" t="s">
        <v>513</v>
      </c>
      <c r="D635" s="514"/>
      <c r="E635" s="514"/>
      <c r="F635" s="228"/>
      <c r="G635" s="228"/>
      <c r="H635" s="228"/>
      <c r="I635" s="228"/>
      <c r="J635" s="229"/>
      <c r="K635" s="228"/>
      <c r="L635" s="229">
        <v>1925.8</v>
      </c>
      <c r="M635" s="284"/>
      <c r="N635" s="230">
        <v>23811</v>
      </c>
    </row>
    <row r="636" spans="1:14" ht="15" customHeight="1" x14ac:dyDescent="0.25">
      <c r="A636" s="272">
        <v>93</v>
      </c>
      <c r="B636" s="247" t="s">
        <v>812</v>
      </c>
      <c r="C636" s="514" t="s">
        <v>824</v>
      </c>
      <c r="D636" s="514"/>
      <c r="E636" s="514"/>
      <c r="F636" s="228" t="s">
        <v>668</v>
      </c>
      <c r="G636" s="228"/>
      <c r="H636" s="228"/>
      <c r="I636" s="294">
        <v>1.9199999999999998E-2</v>
      </c>
      <c r="J636" s="229"/>
      <c r="K636" s="228"/>
      <c r="L636" s="229"/>
      <c r="M636" s="228"/>
      <c r="N636" s="230"/>
    </row>
    <row r="637" spans="1:14" ht="15" customHeight="1" x14ac:dyDescent="0.25">
      <c r="A637" s="289"/>
      <c r="B637" s="290"/>
      <c r="C637" s="515" t="s">
        <v>825</v>
      </c>
      <c r="D637" s="515"/>
      <c r="E637" s="515"/>
      <c r="F637" s="515"/>
      <c r="G637" s="515"/>
      <c r="H637" s="515"/>
      <c r="I637" s="515"/>
      <c r="J637" s="515"/>
      <c r="K637" s="515"/>
      <c r="L637" s="515"/>
      <c r="M637" s="515"/>
      <c r="N637" s="516"/>
    </row>
    <row r="638" spans="1:14" ht="22.5" customHeight="1" x14ac:dyDescent="0.25">
      <c r="A638" s="274"/>
      <c r="B638" s="275" t="s">
        <v>610</v>
      </c>
      <c r="C638" s="515" t="s">
        <v>643</v>
      </c>
      <c r="D638" s="515"/>
      <c r="E638" s="515"/>
      <c r="F638" s="515"/>
      <c r="G638" s="515"/>
      <c r="H638" s="515"/>
      <c r="I638" s="515"/>
      <c r="J638" s="515"/>
      <c r="K638" s="515"/>
      <c r="L638" s="515"/>
      <c r="M638" s="515"/>
      <c r="N638" s="516"/>
    </row>
    <row r="639" spans="1:14" ht="15" customHeight="1" x14ac:dyDescent="0.25">
      <c r="A639" s="276"/>
      <c r="B639" s="277">
        <v>1</v>
      </c>
      <c r="C639" s="515" t="s">
        <v>500</v>
      </c>
      <c r="D639" s="515"/>
      <c r="E639" s="515"/>
      <c r="F639" s="278"/>
      <c r="G639" s="278"/>
      <c r="H639" s="278"/>
      <c r="I639" s="278"/>
      <c r="J639" s="279">
        <v>921.46</v>
      </c>
      <c r="K639" s="280">
        <v>1.2</v>
      </c>
      <c r="L639" s="279">
        <v>21.23</v>
      </c>
      <c r="M639" s="280">
        <v>19.5</v>
      </c>
      <c r="N639" s="281">
        <v>414</v>
      </c>
    </row>
    <row r="640" spans="1:14" ht="15" customHeight="1" x14ac:dyDescent="0.25">
      <c r="A640" s="276"/>
      <c r="B640" s="275"/>
      <c r="C640" s="515" t="s">
        <v>503</v>
      </c>
      <c r="D640" s="515"/>
      <c r="E640" s="515"/>
      <c r="F640" s="278" t="s">
        <v>504</v>
      </c>
      <c r="G640" s="280">
        <v>97.2</v>
      </c>
      <c r="H640" s="280">
        <v>1.2</v>
      </c>
      <c r="I640" s="300">
        <v>2.2394880000000001</v>
      </c>
      <c r="J640" s="279"/>
      <c r="K640" s="278"/>
      <c r="L640" s="279"/>
      <c r="M640" s="278"/>
      <c r="N640" s="281"/>
    </row>
    <row r="641" spans="1:14" ht="15" customHeight="1" x14ac:dyDescent="0.25">
      <c r="A641" s="276"/>
      <c r="B641" s="275"/>
      <c r="C641" s="517" t="s">
        <v>506</v>
      </c>
      <c r="D641" s="517"/>
      <c r="E641" s="517"/>
      <c r="F641" s="284"/>
      <c r="G641" s="284"/>
      <c r="H641" s="284"/>
      <c r="I641" s="284"/>
      <c r="J641" s="285">
        <v>921.46</v>
      </c>
      <c r="K641" s="284"/>
      <c r="L641" s="285">
        <v>21.23</v>
      </c>
      <c r="M641" s="284"/>
      <c r="N641" s="286"/>
    </row>
    <row r="642" spans="1:14" ht="15" customHeight="1" x14ac:dyDescent="0.25">
      <c r="A642" s="276"/>
      <c r="B642" s="275"/>
      <c r="C642" s="515" t="s">
        <v>507</v>
      </c>
      <c r="D642" s="515"/>
      <c r="E642" s="515"/>
      <c r="F642" s="278"/>
      <c r="G642" s="278"/>
      <c r="H642" s="278"/>
      <c r="I642" s="278"/>
      <c r="J642" s="279"/>
      <c r="K642" s="278"/>
      <c r="L642" s="279">
        <v>21.23</v>
      </c>
      <c r="M642" s="278"/>
      <c r="N642" s="281">
        <v>414</v>
      </c>
    </row>
    <row r="643" spans="1:14" ht="15" customHeight="1" x14ac:dyDescent="0.25">
      <c r="A643" s="276"/>
      <c r="B643" s="275" t="s">
        <v>670</v>
      </c>
      <c r="C643" s="515" t="s">
        <v>671</v>
      </c>
      <c r="D643" s="515"/>
      <c r="E643" s="515"/>
      <c r="F643" s="278" t="s">
        <v>510</v>
      </c>
      <c r="G643" s="287">
        <v>89</v>
      </c>
      <c r="H643" s="278"/>
      <c r="I643" s="287">
        <v>89</v>
      </c>
      <c r="J643" s="279"/>
      <c r="K643" s="278"/>
      <c r="L643" s="279">
        <v>18.89</v>
      </c>
      <c r="M643" s="278"/>
      <c r="N643" s="281">
        <v>368</v>
      </c>
    </row>
    <row r="644" spans="1:14" ht="15" customHeight="1" x14ac:dyDescent="0.25">
      <c r="A644" s="276"/>
      <c r="B644" s="275" t="s">
        <v>672</v>
      </c>
      <c r="C644" s="515" t="s">
        <v>673</v>
      </c>
      <c r="D644" s="515"/>
      <c r="E644" s="515"/>
      <c r="F644" s="278" t="s">
        <v>510</v>
      </c>
      <c r="G644" s="287">
        <v>40</v>
      </c>
      <c r="H644" s="278"/>
      <c r="I644" s="287">
        <v>40</v>
      </c>
      <c r="J644" s="279"/>
      <c r="K644" s="278"/>
      <c r="L644" s="279">
        <v>8.49</v>
      </c>
      <c r="M644" s="278"/>
      <c r="N644" s="281">
        <v>166</v>
      </c>
    </row>
    <row r="645" spans="1:14" ht="22.5" customHeight="1" x14ac:dyDescent="0.25">
      <c r="A645" s="231"/>
      <c r="B645" s="246"/>
      <c r="C645" s="514" t="s">
        <v>513</v>
      </c>
      <c r="D645" s="514"/>
      <c r="E645" s="514"/>
      <c r="F645" s="228"/>
      <c r="G645" s="228"/>
      <c r="H645" s="228"/>
      <c r="I645" s="228"/>
      <c r="J645" s="229"/>
      <c r="K645" s="228"/>
      <c r="L645" s="229">
        <v>48.61</v>
      </c>
      <c r="M645" s="284"/>
      <c r="N645" s="230">
        <v>948</v>
      </c>
    </row>
    <row r="646" spans="1:14" ht="15" customHeight="1" x14ac:dyDescent="0.25">
      <c r="A646" s="272">
        <v>94</v>
      </c>
      <c r="B646" s="247" t="s">
        <v>826</v>
      </c>
      <c r="C646" s="514" t="s">
        <v>827</v>
      </c>
      <c r="D646" s="514"/>
      <c r="E646" s="514"/>
      <c r="F646" s="228" t="s">
        <v>797</v>
      </c>
      <c r="G646" s="228"/>
      <c r="H646" s="228"/>
      <c r="I646" s="294">
        <v>0.25440000000000002</v>
      </c>
      <c r="J646" s="229"/>
      <c r="K646" s="228"/>
      <c r="L646" s="229"/>
      <c r="M646" s="228"/>
      <c r="N646" s="230"/>
    </row>
    <row r="647" spans="1:14" ht="56.25" customHeight="1" x14ac:dyDescent="0.25">
      <c r="A647" s="289"/>
      <c r="B647" s="290"/>
      <c r="C647" s="515" t="s">
        <v>828</v>
      </c>
      <c r="D647" s="515"/>
      <c r="E647" s="515"/>
      <c r="F647" s="515"/>
      <c r="G647" s="515"/>
      <c r="H647" s="515"/>
      <c r="I647" s="515"/>
      <c r="J647" s="515"/>
      <c r="K647" s="515"/>
      <c r="L647" s="515"/>
      <c r="M647" s="515"/>
      <c r="N647" s="516"/>
    </row>
    <row r="648" spans="1:14" ht="56.25" customHeight="1" x14ac:dyDescent="0.25">
      <c r="A648" s="274"/>
      <c r="B648" s="275" t="s">
        <v>610</v>
      </c>
      <c r="C648" s="515" t="s">
        <v>643</v>
      </c>
      <c r="D648" s="515"/>
      <c r="E648" s="515"/>
      <c r="F648" s="515"/>
      <c r="G648" s="515"/>
      <c r="H648" s="515"/>
      <c r="I648" s="515"/>
      <c r="J648" s="515"/>
      <c r="K648" s="515"/>
      <c r="L648" s="515"/>
      <c r="M648" s="515"/>
      <c r="N648" s="516"/>
    </row>
    <row r="649" spans="1:14" ht="22.5" customHeight="1" x14ac:dyDescent="0.25">
      <c r="A649" s="276"/>
      <c r="B649" s="277">
        <v>2</v>
      </c>
      <c r="C649" s="515" t="s">
        <v>501</v>
      </c>
      <c r="D649" s="515"/>
      <c r="E649" s="515"/>
      <c r="F649" s="278"/>
      <c r="G649" s="278"/>
      <c r="H649" s="278"/>
      <c r="I649" s="278"/>
      <c r="J649" s="279">
        <v>934.97</v>
      </c>
      <c r="K649" s="280">
        <v>1.2</v>
      </c>
      <c r="L649" s="279">
        <v>285.43</v>
      </c>
      <c r="M649" s="280">
        <v>8.6</v>
      </c>
      <c r="N649" s="281">
        <v>2455</v>
      </c>
    </row>
    <row r="650" spans="1:14" ht="15" customHeight="1" x14ac:dyDescent="0.25">
      <c r="A650" s="276"/>
      <c r="B650" s="277">
        <v>3</v>
      </c>
      <c r="C650" s="515" t="s">
        <v>502</v>
      </c>
      <c r="D650" s="515"/>
      <c r="E650" s="515"/>
      <c r="F650" s="278"/>
      <c r="G650" s="278"/>
      <c r="H650" s="278"/>
      <c r="I650" s="278"/>
      <c r="J650" s="279">
        <v>109.57</v>
      </c>
      <c r="K650" s="280">
        <v>1.2</v>
      </c>
      <c r="L650" s="279">
        <v>33.450000000000003</v>
      </c>
      <c r="M650" s="280">
        <v>19.5</v>
      </c>
      <c r="N650" s="281">
        <v>652</v>
      </c>
    </row>
    <row r="651" spans="1:14" ht="15" customHeight="1" x14ac:dyDescent="0.25">
      <c r="A651" s="276"/>
      <c r="B651" s="275"/>
      <c r="C651" s="515" t="s">
        <v>505</v>
      </c>
      <c r="D651" s="515"/>
      <c r="E651" s="515"/>
      <c r="F651" s="278" t="s">
        <v>504</v>
      </c>
      <c r="G651" s="282">
        <v>6.71</v>
      </c>
      <c r="H651" s="280">
        <v>1.2</v>
      </c>
      <c r="I651" s="299">
        <v>2.0484287999999999</v>
      </c>
      <c r="J651" s="279"/>
      <c r="K651" s="278"/>
      <c r="L651" s="279"/>
      <c r="M651" s="278"/>
      <c r="N651" s="281"/>
    </row>
    <row r="652" spans="1:14" ht="15" customHeight="1" x14ac:dyDescent="0.25">
      <c r="A652" s="276"/>
      <c r="B652" s="275"/>
      <c r="C652" s="517" t="s">
        <v>506</v>
      </c>
      <c r="D652" s="517"/>
      <c r="E652" s="517"/>
      <c r="F652" s="284"/>
      <c r="G652" s="284"/>
      <c r="H652" s="284"/>
      <c r="I652" s="284"/>
      <c r="J652" s="285">
        <v>934.97</v>
      </c>
      <c r="K652" s="284"/>
      <c r="L652" s="285">
        <v>285.43</v>
      </c>
      <c r="M652" s="284"/>
      <c r="N652" s="286"/>
    </row>
    <row r="653" spans="1:14" ht="15" customHeight="1" x14ac:dyDescent="0.25">
      <c r="A653" s="276"/>
      <c r="B653" s="275"/>
      <c r="C653" s="515" t="s">
        <v>507</v>
      </c>
      <c r="D653" s="515"/>
      <c r="E653" s="515"/>
      <c r="F653" s="278"/>
      <c r="G653" s="278"/>
      <c r="H653" s="278"/>
      <c r="I653" s="278"/>
      <c r="J653" s="279"/>
      <c r="K653" s="278"/>
      <c r="L653" s="279">
        <v>33.450000000000003</v>
      </c>
      <c r="M653" s="278"/>
      <c r="N653" s="281">
        <v>652</v>
      </c>
    </row>
    <row r="654" spans="1:14" ht="15" customHeight="1" x14ac:dyDescent="0.25">
      <c r="A654" s="276"/>
      <c r="B654" s="275" t="s">
        <v>799</v>
      </c>
      <c r="C654" s="515" t="s">
        <v>800</v>
      </c>
      <c r="D654" s="515"/>
      <c r="E654" s="515"/>
      <c r="F654" s="278" t="s">
        <v>510</v>
      </c>
      <c r="G654" s="287">
        <v>92</v>
      </c>
      <c r="H654" s="278"/>
      <c r="I654" s="287">
        <v>92</v>
      </c>
      <c r="J654" s="279"/>
      <c r="K654" s="278"/>
      <c r="L654" s="279">
        <v>30.77</v>
      </c>
      <c r="M654" s="278"/>
      <c r="N654" s="281">
        <v>600</v>
      </c>
    </row>
    <row r="655" spans="1:14" ht="15" customHeight="1" x14ac:dyDescent="0.25">
      <c r="A655" s="276"/>
      <c r="B655" s="275" t="s">
        <v>801</v>
      </c>
      <c r="C655" s="515" t="s">
        <v>802</v>
      </c>
      <c r="D655" s="515"/>
      <c r="E655" s="515"/>
      <c r="F655" s="278" t="s">
        <v>510</v>
      </c>
      <c r="G655" s="287">
        <v>46</v>
      </c>
      <c r="H655" s="278"/>
      <c r="I655" s="287">
        <v>46</v>
      </c>
      <c r="J655" s="279"/>
      <c r="K655" s="278"/>
      <c r="L655" s="279">
        <v>15.39</v>
      </c>
      <c r="M655" s="278"/>
      <c r="N655" s="281">
        <v>300</v>
      </c>
    </row>
    <row r="656" spans="1:14" ht="15" customHeight="1" x14ac:dyDescent="0.25">
      <c r="A656" s="231"/>
      <c r="B656" s="246"/>
      <c r="C656" s="514" t="s">
        <v>513</v>
      </c>
      <c r="D656" s="514"/>
      <c r="E656" s="514"/>
      <c r="F656" s="228"/>
      <c r="G656" s="228"/>
      <c r="H656" s="228"/>
      <c r="I656" s="228"/>
      <c r="J656" s="229"/>
      <c r="K656" s="228"/>
      <c r="L656" s="229">
        <v>331.59</v>
      </c>
      <c r="M656" s="284"/>
      <c r="N656" s="230">
        <v>3355</v>
      </c>
    </row>
    <row r="657" spans="1:14" ht="15" customHeight="1" x14ac:dyDescent="0.25">
      <c r="A657" s="272">
        <v>95</v>
      </c>
      <c r="B657" s="247" t="s">
        <v>829</v>
      </c>
      <c r="C657" s="514" t="s">
        <v>830</v>
      </c>
      <c r="D657" s="514"/>
      <c r="E657" s="514"/>
      <c r="F657" s="228" t="s">
        <v>831</v>
      </c>
      <c r="G657" s="228"/>
      <c r="H657" s="228"/>
      <c r="I657" s="298">
        <v>0.80100000000000005</v>
      </c>
      <c r="J657" s="229"/>
      <c r="K657" s="228"/>
      <c r="L657" s="229"/>
      <c r="M657" s="228"/>
      <c r="N657" s="230"/>
    </row>
    <row r="658" spans="1:14" ht="15" customHeight="1" x14ac:dyDescent="0.25">
      <c r="A658" s="289"/>
      <c r="B658" s="290"/>
      <c r="C658" s="515" t="s">
        <v>832</v>
      </c>
      <c r="D658" s="515"/>
      <c r="E658" s="515"/>
      <c r="F658" s="515"/>
      <c r="G658" s="515"/>
      <c r="H658" s="515"/>
      <c r="I658" s="515"/>
      <c r="J658" s="515"/>
      <c r="K658" s="515"/>
      <c r="L658" s="515"/>
      <c r="M658" s="515"/>
      <c r="N658" s="516"/>
    </row>
    <row r="659" spans="1:14" ht="15" customHeight="1" x14ac:dyDescent="0.25">
      <c r="A659" s="274"/>
      <c r="B659" s="275" t="s">
        <v>610</v>
      </c>
      <c r="C659" s="515" t="s">
        <v>643</v>
      </c>
      <c r="D659" s="515"/>
      <c r="E659" s="515"/>
      <c r="F659" s="515"/>
      <c r="G659" s="515"/>
      <c r="H659" s="515"/>
      <c r="I659" s="515"/>
      <c r="J659" s="515"/>
      <c r="K659" s="515"/>
      <c r="L659" s="515"/>
      <c r="M659" s="515"/>
      <c r="N659" s="516"/>
    </row>
    <row r="660" spans="1:14" ht="15" customHeight="1" x14ac:dyDescent="0.25">
      <c r="A660" s="276"/>
      <c r="B660" s="277">
        <v>2</v>
      </c>
      <c r="C660" s="515" t="s">
        <v>501</v>
      </c>
      <c r="D660" s="515"/>
      <c r="E660" s="515"/>
      <c r="F660" s="278"/>
      <c r="G660" s="278"/>
      <c r="H660" s="278"/>
      <c r="I660" s="278"/>
      <c r="J660" s="279">
        <v>29.77</v>
      </c>
      <c r="K660" s="280">
        <v>1.2</v>
      </c>
      <c r="L660" s="279">
        <v>28.61</v>
      </c>
      <c r="M660" s="280">
        <v>8.6</v>
      </c>
      <c r="N660" s="281">
        <v>246</v>
      </c>
    </row>
    <row r="661" spans="1:14" ht="15" customHeight="1" x14ac:dyDescent="0.25">
      <c r="A661" s="276"/>
      <c r="B661" s="277">
        <v>3</v>
      </c>
      <c r="C661" s="515" t="s">
        <v>502</v>
      </c>
      <c r="D661" s="515"/>
      <c r="E661" s="515"/>
      <c r="F661" s="278"/>
      <c r="G661" s="278"/>
      <c r="H661" s="278"/>
      <c r="I661" s="278"/>
      <c r="J661" s="279">
        <v>4.08</v>
      </c>
      <c r="K661" s="280">
        <v>1.2</v>
      </c>
      <c r="L661" s="279">
        <v>3.92</v>
      </c>
      <c r="M661" s="280">
        <v>19.5</v>
      </c>
      <c r="N661" s="281">
        <v>76</v>
      </c>
    </row>
    <row r="662" spans="1:14" ht="15" customHeight="1" x14ac:dyDescent="0.25">
      <c r="A662" s="276"/>
      <c r="B662" s="275"/>
      <c r="C662" s="515" t="s">
        <v>505</v>
      </c>
      <c r="D662" s="515"/>
      <c r="E662" s="515"/>
      <c r="F662" s="278" t="s">
        <v>504</v>
      </c>
      <c r="G662" s="282">
        <v>0.25</v>
      </c>
      <c r="H662" s="280">
        <v>1.2</v>
      </c>
      <c r="I662" s="295">
        <v>0.24030000000000001</v>
      </c>
      <c r="J662" s="279"/>
      <c r="K662" s="278"/>
      <c r="L662" s="279"/>
      <c r="M662" s="278"/>
      <c r="N662" s="281"/>
    </row>
    <row r="663" spans="1:14" ht="15" customHeight="1" x14ac:dyDescent="0.25">
      <c r="A663" s="276"/>
      <c r="B663" s="275"/>
      <c r="C663" s="517" t="s">
        <v>506</v>
      </c>
      <c r="D663" s="517"/>
      <c r="E663" s="517"/>
      <c r="F663" s="284"/>
      <c r="G663" s="284"/>
      <c r="H663" s="284"/>
      <c r="I663" s="284"/>
      <c r="J663" s="285">
        <v>29.77</v>
      </c>
      <c r="K663" s="284"/>
      <c r="L663" s="285">
        <v>28.61</v>
      </c>
      <c r="M663" s="284"/>
      <c r="N663" s="286"/>
    </row>
    <row r="664" spans="1:14" ht="15" customHeight="1" x14ac:dyDescent="0.25">
      <c r="A664" s="276"/>
      <c r="B664" s="275"/>
      <c r="C664" s="515" t="s">
        <v>507</v>
      </c>
      <c r="D664" s="515"/>
      <c r="E664" s="515"/>
      <c r="F664" s="278"/>
      <c r="G664" s="278"/>
      <c r="H664" s="278"/>
      <c r="I664" s="278"/>
      <c r="J664" s="279"/>
      <c r="K664" s="278"/>
      <c r="L664" s="279">
        <v>3.92</v>
      </c>
      <c r="M664" s="278"/>
      <c r="N664" s="281">
        <v>76</v>
      </c>
    </row>
    <row r="665" spans="1:14" ht="15" customHeight="1" x14ac:dyDescent="0.25">
      <c r="A665" s="276"/>
      <c r="B665" s="275" t="s">
        <v>799</v>
      </c>
      <c r="C665" s="515" t="s">
        <v>800</v>
      </c>
      <c r="D665" s="515"/>
      <c r="E665" s="515"/>
      <c r="F665" s="278" t="s">
        <v>510</v>
      </c>
      <c r="G665" s="287">
        <v>92</v>
      </c>
      <c r="H665" s="278"/>
      <c r="I665" s="287">
        <v>92</v>
      </c>
      <c r="J665" s="279"/>
      <c r="K665" s="278"/>
      <c r="L665" s="279">
        <v>3.61</v>
      </c>
      <c r="M665" s="278"/>
      <c r="N665" s="281">
        <v>70</v>
      </c>
    </row>
    <row r="666" spans="1:14" ht="15" customHeight="1" x14ac:dyDescent="0.25">
      <c r="A666" s="276"/>
      <c r="B666" s="275" t="s">
        <v>801</v>
      </c>
      <c r="C666" s="515" t="s">
        <v>802</v>
      </c>
      <c r="D666" s="515"/>
      <c r="E666" s="515"/>
      <c r="F666" s="278" t="s">
        <v>510</v>
      </c>
      <c r="G666" s="287">
        <v>46</v>
      </c>
      <c r="H666" s="278"/>
      <c r="I666" s="287">
        <v>46</v>
      </c>
      <c r="J666" s="279"/>
      <c r="K666" s="278"/>
      <c r="L666" s="279">
        <v>1.8</v>
      </c>
      <c r="M666" s="278"/>
      <c r="N666" s="281">
        <v>35</v>
      </c>
    </row>
    <row r="667" spans="1:14" ht="15" customHeight="1" x14ac:dyDescent="0.25">
      <c r="A667" s="231"/>
      <c r="B667" s="246"/>
      <c r="C667" s="514" t="s">
        <v>513</v>
      </c>
      <c r="D667" s="514"/>
      <c r="E667" s="514"/>
      <c r="F667" s="228"/>
      <c r="G667" s="228"/>
      <c r="H667" s="228"/>
      <c r="I667" s="228"/>
      <c r="J667" s="229"/>
      <c r="K667" s="228"/>
      <c r="L667" s="229">
        <v>34.020000000000003</v>
      </c>
      <c r="M667" s="284"/>
      <c r="N667" s="230">
        <v>351</v>
      </c>
    </row>
    <row r="668" spans="1:14" ht="15" customHeight="1" x14ac:dyDescent="0.25">
      <c r="A668" s="272">
        <v>96</v>
      </c>
      <c r="B668" s="247" t="s">
        <v>833</v>
      </c>
      <c r="C668" s="514" t="s">
        <v>834</v>
      </c>
      <c r="D668" s="514"/>
      <c r="E668" s="514"/>
      <c r="F668" s="228" t="s">
        <v>759</v>
      </c>
      <c r="G668" s="228"/>
      <c r="H668" s="228"/>
      <c r="I668" s="273">
        <v>10</v>
      </c>
      <c r="J668" s="229"/>
      <c r="K668" s="228"/>
      <c r="L668" s="229"/>
      <c r="M668" s="228"/>
      <c r="N668" s="230"/>
    </row>
    <row r="669" spans="1:14" ht="15" customHeight="1" x14ac:dyDescent="0.25">
      <c r="A669" s="274"/>
      <c r="B669" s="275" t="s">
        <v>610</v>
      </c>
      <c r="C669" s="515" t="s">
        <v>643</v>
      </c>
      <c r="D669" s="515"/>
      <c r="E669" s="515"/>
      <c r="F669" s="515"/>
      <c r="G669" s="515"/>
      <c r="H669" s="515"/>
      <c r="I669" s="515"/>
      <c r="J669" s="515"/>
      <c r="K669" s="515"/>
      <c r="L669" s="515"/>
      <c r="M669" s="515"/>
      <c r="N669" s="516"/>
    </row>
    <row r="670" spans="1:14" ht="15" customHeight="1" x14ac:dyDescent="0.25">
      <c r="A670" s="276"/>
      <c r="B670" s="277">
        <v>1</v>
      </c>
      <c r="C670" s="515" t="s">
        <v>500</v>
      </c>
      <c r="D670" s="515"/>
      <c r="E670" s="515"/>
      <c r="F670" s="278"/>
      <c r="G670" s="278"/>
      <c r="H670" s="278"/>
      <c r="I670" s="278"/>
      <c r="J670" s="279">
        <v>6.2</v>
      </c>
      <c r="K670" s="280">
        <v>1.2</v>
      </c>
      <c r="L670" s="279">
        <v>74.400000000000006</v>
      </c>
      <c r="M670" s="280">
        <v>19.5</v>
      </c>
      <c r="N670" s="281">
        <v>1451</v>
      </c>
    </row>
    <row r="671" spans="1:14" ht="22.5" customHeight="1" x14ac:dyDescent="0.25">
      <c r="A671" s="276"/>
      <c r="B671" s="277">
        <v>4</v>
      </c>
      <c r="C671" s="515" t="s">
        <v>516</v>
      </c>
      <c r="D671" s="515"/>
      <c r="E671" s="515"/>
      <c r="F671" s="278"/>
      <c r="G671" s="278"/>
      <c r="H671" s="278"/>
      <c r="I671" s="278"/>
      <c r="J671" s="279">
        <v>22.41</v>
      </c>
      <c r="K671" s="278"/>
      <c r="L671" s="279">
        <v>224.1</v>
      </c>
      <c r="M671" s="282">
        <v>3.31</v>
      </c>
      <c r="N671" s="281">
        <v>742</v>
      </c>
    </row>
    <row r="672" spans="1:14" ht="15" customHeight="1" x14ac:dyDescent="0.25">
      <c r="A672" s="276"/>
      <c r="B672" s="275"/>
      <c r="C672" s="515" t="s">
        <v>503</v>
      </c>
      <c r="D672" s="515"/>
      <c r="E672" s="515"/>
      <c r="F672" s="278" t="s">
        <v>504</v>
      </c>
      <c r="G672" s="282">
        <v>0.51</v>
      </c>
      <c r="H672" s="280">
        <v>1.2</v>
      </c>
      <c r="I672" s="282">
        <v>6.12</v>
      </c>
      <c r="J672" s="279"/>
      <c r="K672" s="278"/>
      <c r="L672" s="279"/>
      <c r="M672" s="278"/>
      <c r="N672" s="281"/>
    </row>
    <row r="673" spans="1:14" ht="15" customHeight="1" x14ac:dyDescent="0.25">
      <c r="A673" s="276"/>
      <c r="B673" s="275"/>
      <c r="C673" s="517" t="s">
        <v>506</v>
      </c>
      <c r="D673" s="517"/>
      <c r="E673" s="517"/>
      <c r="F673" s="284"/>
      <c r="G673" s="284"/>
      <c r="H673" s="284"/>
      <c r="I673" s="284"/>
      <c r="J673" s="285">
        <v>28.61</v>
      </c>
      <c r="K673" s="284"/>
      <c r="L673" s="285">
        <v>298.5</v>
      </c>
      <c r="M673" s="284"/>
      <c r="N673" s="286"/>
    </row>
    <row r="674" spans="1:14" ht="22.5" customHeight="1" x14ac:dyDescent="0.25">
      <c r="A674" s="276"/>
      <c r="B674" s="275"/>
      <c r="C674" s="515" t="s">
        <v>507</v>
      </c>
      <c r="D674" s="515"/>
      <c r="E674" s="515"/>
      <c r="F674" s="278"/>
      <c r="G674" s="278"/>
      <c r="H674" s="278"/>
      <c r="I674" s="278"/>
      <c r="J674" s="279"/>
      <c r="K674" s="278"/>
      <c r="L674" s="279">
        <v>74.400000000000006</v>
      </c>
      <c r="M674" s="278"/>
      <c r="N674" s="281">
        <v>1451</v>
      </c>
    </row>
    <row r="675" spans="1:14" ht="15" customHeight="1" x14ac:dyDescent="0.25">
      <c r="A675" s="276"/>
      <c r="B675" s="275" t="s">
        <v>557</v>
      </c>
      <c r="C675" s="515" t="s">
        <v>558</v>
      </c>
      <c r="D675" s="515"/>
      <c r="E675" s="515"/>
      <c r="F675" s="278" t="s">
        <v>510</v>
      </c>
      <c r="G675" s="287">
        <v>97</v>
      </c>
      <c r="H675" s="278"/>
      <c r="I675" s="287">
        <v>97</v>
      </c>
      <c r="J675" s="279"/>
      <c r="K675" s="278"/>
      <c r="L675" s="279">
        <v>72.17</v>
      </c>
      <c r="M675" s="278"/>
      <c r="N675" s="281">
        <v>1407</v>
      </c>
    </row>
    <row r="676" spans="1:14" ht="15" customHeight="1" x14ac:dyDescent="0.25">
      <c r="A676" s="276"/>
      <c r="B676" s="275" t="s">
        <v>559</v>
      </c>
      <c r="C676" s="515" t="s">
        <v>560</v>
      </c>
      <c r="D676" s="515"/>
      <c r="E676" s="515"/>
      <c r="F676" s="278" t="s">
        <v>510</v>
      </c>
      <c r="G676" s="287">
        <v>51</v>
      </c>
      <c r="H676" s="278"/>
      <c r="I676" s="287">
        <v>51</v>
      </c>
      <c r="J676" s="279"/>
      <c r="K676" s="278"/>
      <c r="L676" s="279">
        <v>37.94</v>
      </c>
      <c r="M676" s="278"/>
      <c r="N676" s="281">
        <v>740</v>
      </c>
    </row>
    <row r="677" spans="1:14" ht="15" customHeight="1" x14ac:dyDescent="0.25">
      <c r="A677" s="231"/>
      <c r="B677" s="246"/>
      <c r="C677" s="514" t="s">
        <v>513</v>
      </c>
      <c r="D677" s="514"/>
      <c r="E677" s="514"/>
      <c r="F677" s="228"/>
      <c r="G677" s="228"/>
      <c r="H677" s="228"/>
      <c r="I677" s="228"/>
      <c r="J677" s="229"/>
      <c r="K677" s="228"/>
      <c r="L677" s="229">
        <v>408.61</v>
      </c>
      <c r="M677" s="284"/>
      <c r="N677" s="230">
        <v>4340</v>
      </c>
    </row>
    <row r="678" spans="1:14" ht="15" customHeight="1" x14ac:dyDescent="0.25">
      <c r="A678" s="272">
        <v>97</v>
      </c>
      <c r="B678" s="247" t="s">
        <v>835</v>
      </c>
      <c r="C678" s="514" t="s">
        <v>836</v>
      </c>
      <c r="D678" s="514"/>
      <c r="E678" s="514"/>
      <c r="F678" s="228" t="s">
        <v>532</v>
      </c>
      <c r="G678" s="228"/>
      <c r="H678" s="228"/>
      <c r="I678" s="294">
        <v>6.3011999999999997</v>
      </c>
      <c r="J678" s="229">
        <v>27.53</v>
      </c>
      <c r="K678" s="288">
        <v>1.2</v>
      </c>
      <c r="L678" s="229">
        <v>208.17</v>
      </c>
      <c r="M678" s="288">
        <v>8.6</v>
      </c>
      <c r="N678" s="230">
        <v>1790</v>
      </c>
    </row>
    <row r="679" spans="1:14" ht="15" customHeight="1" x14ac:dyDescent="0.25">
      <c r="A679" s="289"/>
      <c r="B679" s="290"/>
      <c r="C679" s="515" t="s">
        <v>837</v>
      </c>
      <c r="D679" s="515"/>
      <c r="E679" s="515"/>
      <c r="F679" s="515"/>
      <c r="G679" s="515"/>
      <c r="H679" s="515"/>
      <c r="I679" s="515"/>
      <c r="J679" s="515"/>
      <c r="K679" s="515"/>
      <c r="L679" s="515"/>
      <c r="M679" s="515"/>
      <c r="N679" s="516"/>
    </row>
    <row r="680" spans="1:14" ht="15" customHeight="1" x14ac:dyDescent="0.25">
      <c r="A680" s="274"/>
      <c r="B680" s="275" t="s">
        <v>610</v>
      </c>
      <c r="C680" s="515" t="s">
        <v>643</v>
      </c>
      <c r="D680" s="515"/>
      <c r="E680" s="515"/>
      <c r="F680" s="515"/>
      <c r="G680" s="515"/>
      <c r="H680" s="515"/>
      <c r="I680" s="515"/>
      <c r="J680" s="515"/>
      <c r="K680" s="515"/>
      <c r="L680" s="515"/>
      <c r="M680" s="515"/>
      <c r="N680" s="516"/>
    </row>
    <row r="681" spans="1:14" ht="15" customHeight="1" x14ac:dyDescent="0.25">
      <c r="A681" s="272">
        <v>98</v>
      </c>
      <c r="B681" s="247" t="s">
        <v>838</v>
      </c>
      <c r="C681" s="514" t="s">
        <v>839</v>
      </c>
      <c r="D681" s="514"/>
      <c r="E681" s="514"/>
      <c r="F681" s="228" t="s">
        <v>840</v>
      </c>
      <c r="G681" s="228"/>
      <c r="H681" s="228"/>
      <c r="I681" s="298">
        <v>0.80100000000000005</v>
      </c>
      <c r="J681" s="229"/>
      <c r="K681" s="228"/>
      <c r="L681" s="229"/>
      <c r="M681" s="228"/>
      <c r="N681" s="230"/>
    </row>
    <row r="682" spans="1:14" ht="15" customHeight="1" x14ac:dyDescent="0.25">
      <c r="A682" s="289"/>
      <c r="B682" s="290"/>
      <c r="C682" s="515" t="s">
        <v>841</v>
      </c>
      <c r="D682" s="515"/>
      <c r="E682" s="515"/>
      <c r="F682" s="515"/>
      <c r="G682" s="515"/>
      <c r="H682" s="515"/>
      <c r="I682" s="515"/>
      <c r="J682" s="515"/>
      <c r="K682" s="515"/>
      <c r="L682" s="515"/>
      <c r="M682" s="515"/>
      <c r="N682" s="516"/>
    </row>
    <row r="683" spans="1:14" ht="15" customHeight="1" x14ac:dyDescent="0.25">
      <c r="A683" s="274"/>
      <c r="B683" s="275" t="s">
        <v>610</v>
      </c>
      <c r="C683" s="515" t="s">
        <v>643</v>
      </c>
      <c r="D683" s="515"/>
      <c r="E683" s="515"/>
      <c r="F683" s="515"/>
      <c r="G683" s="515"/>
      <c r="H683" s="515"/>
      <c r="I683" s="515"/>
      <c r="J683" s="515"/>
      <c r="K683" s="515"/>
      <c r="L683" s="515"/>
      <c r="M683" s="515"/>
      <c r="N683" s="516"/>
    </row>
    <row r="684" spans="1:14" ht="15" customHeight="1" x14ac:dyDescent="0.25">
      <c r="A684" s="276"/>
      <c r="B684" s="277">
        <v>1</v>
      </c>
      <c r="C684" s="515" t="s">
        <v>500</v>
      </c>
      <c r="D684" s="515"/>
      <c r="E684" s="515"/>
      <c r="F684" s="278"/>
      <c r="G684" s="278"/>
      <c r="H684" s="278"/>
      <c r="I684" s="278"/>
      <c r="J684" s="279">
        <v>135.07</v>
      </c>
      <c r="K684" s="280">
        <v>1.2</v>
      </c>
      <c r="L684" s="279">
        <v>129.83000000000001</v>
      </c>
      <c r="M684" s="280">
        <v>19.5</v>
      </c>
      <c r="N684" s="281">
        <v>2532</v>
      </c>
    </row>
    <row r="685" spans="1:14" ht="15" customHeight="1" x14ac:dyDescent="0.25">
      <c r="A685" s="276"/>
      <c r="B685" s="277">
        <v>2</v>
      </c>
      <c r="C685" s="515" t="s">
        <v>501</v>
      </c>
      <c r="D685" s="515"/>
      <c r="E685" s="515"/>
      <c r="F685" s="278"/>
      <c r="G685" s="278"/>
      <c r="H685" s="278"/>
      <c r="I685" s="278"/>
      <c r="J685" s="279">
        <v>207.11</v>
      </c>
      <c r="K685" s="280">
        <v>1.2</v>
      </c>
      <c r="L685" s="279">
        <v>199.07</v>
      </c>
      <c r="M685" s="280">
        <v>8.6</v>
      </c>
      <c r="N685" s="281">
        <v>1712</v>
      </c>
    </row>
    <row r="686" spans="1:14" ht="15" customHeight="1" x14ac:dyDescent="0.25">
      <c r="A686" s="276"/>
      <c r="B686" s="277">
        <v>3</v>
      </c>
      <c r="C686" s="515" t="s">
        <v>502</v>
      </c>
      <c r="D686" s="515"/>
      <c r="E686" s="515"/>
      <c r="F686" s="278"/>
      <c r="G686" s="278"/>
      <c r="H686" s="278"/>
      <c r="I686" s="278"/>
      <c r="J686" s="279">
        <v>36.97</v>
      </c>
      <c r="K686" s="280">
        <v>1.2</v>
      </c>
      <c r="L686" s="279">
        <v>35.54</v>
      </c>
      <c r="M686" s="280">
        <v>19.5</v>
      </c>
      <c r="N686" s="281">
        <v>693</v>
      </c>
    </row>
    <row r="687" spans="1:14" ht="15" customHeight="1" x14ac:dyDescent="0.25">
      <c r="A687" s="276"/>
      <c r="B687" s="275"/>
      <c r="C687" s="515" t="s">
        <v>503</v>
      </c>
      <c r="D687" s="515"/>
      <c r="E687" s="515"/>
      <c r="F687" s="278" t="s">
        <v>504</v>
      </c>
      <c r="G687" s="282">
        <v>12.53</v>
      </c>
      <c r="H687" s="280">
        <v>1.2</v>
      </c>
      <c r="I687" s="300">
        <v>12.043836000000001</v>
      </c>
      <c r="J687" s="279"/>
      <c r="K687" s="278"/>
      <c r="L687" s="279"/>
      <c r="M687" s="278"/>
      <c r="N687" s="281"/>
    </row>
    <row r="688" spans="1:14" ht="15" customHeight="1" x14ac:dyDescent="0.25">
      <c r="A688" s="276"/>
      <c r="B688" s="275"/>
      <c r="C688" s="515" t="s">
        <v>505</v>
      </c>
      <c r="D688" s="515"/>
      <c r="E688" s="515"/>
      <c r="F688" s="278" t="s">
        <v>504</v>
      </c>
      <c r="G688" s="282">
        <v>3.04</v>
      </c>
      <c r="H688" s="280">
        <v>1.2</v>
      </c>
      <c r="I688" s="300">
        <v>2.9220480000000002</v>
      </c>
      <c r="J688" s="279"/>
      <c r="K688" s="278"/>
      <c r="L688" s="279"/>
      <c r="M688" s="278"/>
      <c r="N688" s="281"/>
    </row>
    <row r="689" spans="1:14" ht="15" customHeight="1" x14ac:dyDescent="0.25">
      <c r="A689" s="276"/>
      <c r="B689" s="275"/>
      <c r="C689" s="517" t="s">
        <v>506</v>
      </c>
      <c r="D689" s="517"/>
      <c r="E689" s="517"/>
      <c r="F689" s="284"/>
      <c r="G689" s="284"/>
      <c r="H689" s="284"/>
      <c r="I689" s="284"/>
      <c r="J689" s="285">
        <v>342.18</v>
      </c>
      <c r="K689" s="284"/>
      <c r="L689" s="285">
        <v>328.9</v>
      </c>
      <c r="M689" s="284"/>
      <c r="N689" s="286"/>
    </row>
    <row r="690" spans="1:14" ht="15" customHeight="1" x14ac:dyDescent="0.25">
      <c r="A690" s="276"/>
      <c r="B690" s="275"/>
      <c r="C690" s="515" t="s">
        <v>507</v>
      </c>
      <c r="D690" s="515"/>
      <c r="E690" s="515"/>
      <c r="F690" s="278"/>
      <c r="G690" s="278"/>
      <c r="H690" s="278"/>
      <c r="I690" s="278"/>
      <c r="J690" s="279"/>
      <c r="K690" s="278"/>
      <c r="L690" s="279">
        <v>165.37</v>
      </c>
      <c r="M690" s="278"/>
      <c r="N690" s="281">
        <v>3225</v>
      </c>
    </row>
    <row r="691" spans="1:14" ht="15" customHeight="1" x14ac:dyDescent="0.25">
      <c r="A691" s="276"/>
      <c r="B691" s="275" t="s">
        <v>799</v>
      </c>
      <c r="C691" s="515" t="s">
        <v>800</v>
      </c>
      <c r="D691" s="515"/>
      <c r="E691" s="515"/>
      <c r="F691" s="278" t="s">
        <v>510</v>
      </c>
      <c r="G691" s="287">
        <v>92</v>
      </c>
      <c r="H691" s="278"/>
      <c r="I691" s="287">
        <v>92</v>
      </c>
      <c r="J691" s="279"/>
      <c r="K691" s="278"/>
      <c r="L691" s="279">
        <v>152.13999999999999</v>
      </c>
      <c r="M691" s="278"/>
      <c r="N691" s="281">
        <v>2967</v>
      </c>
    </row>
    <row r="692" spans="1:14" ht="15" customHeight="1" x14ac:dyDescent="0.25">
      <c r="A692" s="276"/>
      <c r="B692" s="275" t="s">
        <v>801</v>
      </c>
      <c r="C692" s="515" t="s">
        <v>802</v>
      </c>
      <c r="D692" s="515"/>
      <c r="E692" s="515"/>
      <c r="F692" s="278" t="s">
        <v>510</v>
      </c>
      <c r="G692" s="287">
        <v>46</v>
      </c>
      <c r="H692" s="278"/>
      <c r="I692" s="287">
        <v>46</v>
      </c>
      <c r="J692" s="279"/>
      <c r="K692" s="278"/>
      <c r="L692" s="279">
        <v>76.069999999999993</v>
      </c>
      <c r="M692" s="278"/>
      <c r="N692" s="281">
        <v>1484</v>
      </c>
    </row>
    <row r="693" spans="1:14" ht="15" customHeight="1" x14ac:dyDescent="0.25">
      <c r="A693" s="231"/>
      <c r="B693" s="246"/>
      <c r="C693" s="514" t="s">
        <v>513</v>
      </c>
      <c r="D693" s="514"/>
      <c r="E693" s="514"/>
      <c r="F693" s="228"/>
      <c r="G693" s="228"/>
      <c r="H693" s="228"/>
      <c r="I693" s="228"/>
      <c r="J693" s="229"/>
      <c r="K693" s="228"/>
      <c r="L693" s="229">
        <v>557.11</v>
      </c>
      <c r="M693" s="284"/>
      <c r="N693" s="230">
        <v>8695</v>
      </c>
    </row>
    <row r="694" spans="1:14" ht="15" customHeight="1" x14ac:dyDescent="0.25">
      <c r="A694" s="521" t="s">
        <v>842</v>
      </c>
      <c r="B694" s="522"/>
      <c r="C694" s="522"/>
      <c r="D694" s="522"/>
      <c r="E694" s="522"/>
      <c r="F694" s="522"/>
      <c r="G694" s="522"/>
      <c r="H694" s="522"/>
      <c r="I694" s="522"/>
      <c r="J694" s="522"/>
      <c r="K694" s="522"/>
      <c r="L694" s="522"/>
      <c r="M694" s="522"/>
      <c r="N694" s="523"/>
    </row>
    <row r="695" spans="1:14" ht="15" customHeight="1" x14ac:dyDescent="0.25">
      <c r="A695" s="272">
        <v>99</v>
      </c>
      <c r="B695" s="247" t="s">
        <v>843</v>
      </c>
      <c r="C695" s="514" t="s">
        <v>844</v>
      </c>
      <c r="D695" s="514"/>
      <c r="E695" s="514"/>
      <c r="F695" s="228" t="s">
        <v>845</v>
      </c>
      <c r="G695" s="228"/>
      <c r="H695" s="228"/>
      <c r="I695" s="273">
        <v>1</v>
      </c>
      <c r="J695" s="229"/>
      <c r="K695" s="228"/>
      <c r="L695" s="229"/>
      <c r="M695" s="228"/>
      <c r="N695" s="230"/>
    </row>
    <row r="696" spans="1:14" ht="15" customHeight="1" x14ac:dyDescent="0.25">
      <c r="A696" s="274"/>
      <c r="B696" s="275" t="s">
        <v>610</v>
      </c>
      <c r="C696" s="515" t="s">
        <v>643</v>
      </c>
      <c r="D696" s="515"/>
      <c r="E696" s="515"/>
      <c r="F696" s="515"/>
      <c r="G696" s="515"/>
      <c r="H696" s="515"/>
      <c r="I696" s="515"/>
      <c r="J696" s="515"/>
      <c r="K696" s="515"/>
      <c r="L696" s="515"/>
      <c r="M696" s="515"/>
      <c r="N696" s="516"/>
    </row>
    <row r="697" spans="1:14" ht="15" customHeight="1" x14ac:dyDescent="0.25">
      <c r="A697" s="276"/>
      <c r="B697" s="277">
        <v>1</v>
      </c>
      <c r="C697" s="515" t="s">
        <v>500</v>
      </c>
      <c r="D697" s="515"/>
      <c r="E697" s="515"/>
      <c r="F697" s="278"/>
      <c r="G697" s="278"/>
      <c r="H697" s="278"/>
      <c r="I697" s="278"/>
      <c r="J697" s="279">
        <v>337.21</v>
      </c>
      <c r="K697" s="280">
        <v>1.2</v>
      </c>
      <c r="L697" s="279">
        <v>404.65</v>
      </c>
      <c r="M697" s="280">
        <v>19.5</v>
      </c>
      <c r="N697" s="281">
        <v>7891</v>
      </c>
    </row>
    <row r="698" spans="1:14" ht="15" customHeight="1" x14ac:dyDescent="0.25">
      <c r="A698" s="276"/>
      <c r="B698" s="277">
        <v>2</v>
      </c>
      <c r="C698" s="515" t="s">
        <v>501</v>
      </c>
      <c r="D698" s="515"/>
      <c r="E698" s="515"/>
      <c r="F698" s="278"/>
      <c r="G698" s="278"/>
      <c r="H698" s="278"/>
      <c r="I698" s="278"/>
      <c r="J698" s="279">
        <v>1208.04</v>
      </c>
      <c r="K698" s="280">
        <v>1.2</v>
      </c>
      <c r="L698" s="279">
        <v>1449.65</v>
      </c>
      <c r="M698" s="280">
        <v>8.6</v>
      </c>
      <c r="N698" s="281">
        <v>12467</v>
      </c>
    </row>
    <row r="699" spans="1:14" ht="15" customHeight="1" x14ac:dyDescent="0.25">
      <c r="A699" s="276"/>
      <c r="B699" s="277">
        <v>3</v>
      </c>
      <c r="C699" s="515" t="s">
        <v>502</v>
      </c>
      <c r="D699" s="515"/>
      <c r="E699" s="515"/>
      <c r="F699" s="278"/>
      <c r="G699" s="278"/>
      <c r="H699" s="278"/>
      <c r="I699" s="278"/>
      <c r="J699" s="279">
        <v>84.92</v>
      </c>
      <c r="K699" s="280">
        <v>1.2</v>
      </c>
      <c r="L699" s="279">
        <v>101.9</v>
      </c>
      <c r="M699" s="280">
        <v>19.5</v>
      </c>
      <c r="N699" s="281">
        <v>1987</v>
      </c>
    </row>
    <row r="700" spans="1:14" ht="15" customHeight="1" x14ac:dyDescent="0.25">
      <c r="A700" s="276"/>
      <c r="B700" s="275"/>
      <c r="C700" s="515" t="s">
        <v>503</v>
      </c>
      <c r="D700" s="515"/>
      <c r="E700" s="515"/>
      <c r="F700" s="278" t="s">
        <v>504</v>
      </c>
      <c r="G700" s="282">
        <v>26.51</v>
      </c>
      <c r="H700" s="280">
        <v>1.2</v>
      </c>
      <c r="I700" s="283">
        <v>31.812000000000001</v>
      </c>
      <c r="J700" s="279"/>
      <c r="K700" s="278"/>
      <c r="L700" s="279"/>
      <c r="M700" s="278"/>
      <c r="N700" s="281"/>
    </row>
    <row r="701" spans="1:14" ht="15" customHeight="1" x14ac:dyDescent="0.25">
      <c r="A701" s="276"/>
      <c r="B701" s="275"/>
      <c r="C701" s="515" t="s">
        <v>505</v>
      </c>
      <c r="D701" s="515"/>
      <c r="E701" s="515"/>
      <c r="F701" s="278" t="s">
        <v>504</v>
      </c>
      <c r="G701" s="280">
        <v>5.2</v>
      </c>
      <c r="H701" s="280">
        <v>1.2</v>
      </c>
      <c r="I701" s="282">
        <v>6.24</v>
      </c>
      <c r="J701" s="279"/>
      <c r="K701" s="278"/>
      <c r="L701" s="279"/>
      <c r="M701" s="278"/>
      <c r="N701" s="281"/>
    </row>
    <row r="702" spans="1:14" ht="15" customHeight="1" x14ac:dyDescent="0.25">
      <c r="A702" s="276"/>
      <c r="B702" s="275"/>
      <c r="C702" s="517" t="s">
        <v>506</v>
      </c>
      <c r="D702" s="517"/>
      <c r="E702" s="517"/>
      <c r="F702" s="284"/>
      <c r="G702" s="284"/>
      <c r="H702" s="284"/>
      <c r="I702" s="284"/>
      <c r="J702" s="285">
        <v>1545.25</v>
      </c>
      <c r="K702" s="284"/>
      <c r="L702" s="285">
        <v>1854.3</v>
      </c>
      <c r="M702" s="284"/>
      <c r="N702" s="286"/>
    </row>
    <row r="703" spans="1:14" ht="15" customHeight="1" x14ac:dyDescent="0.25">
      <c r="A703" s="276"/>
      <c r="B703" s="275"/>
      <c r="C703" s="515" t="s">
        <v>507</v>
      </c>
      <c r="D703" s="515"/>
      <c r="E703" s="515"/>
      <c r="F703" s="278"/>
      <c r="G703" s="278"/>
      <c r="H703" s="278"/>
      <c r="I703" s="278"/>
      <c r="J703" s="279"/>
      <c r="K703" s="278"/>
      <c r="L703" s="279">
        <v>506.55</v>
      </c>
      <c r="M703" s="278"/>
      <c r="N703" s="281">
        <v>9878</v>
      </c>
    </row>
    <row r="704" spans="1:14" ht="15" customHeight="1" x14ac:dyDescent="0.25">
      <c r="A704" s="276"/>
      <c r="B704" s="275" t="s">
        <v>846</v>
      </c>
      <c r="C704" s="515" t="s">
        <v>847</v>
      </c>
      <c r="D704" s="515"/>
      <c r="E704" s="515"/>
      <c r="F704" s="278" t="s">
        <v>510</v>
      </c>
      <c r="G704" s="287">
        <v>106</v>
      </c>
      <c r="H704" s="278"/>
      <c r="I704" s="287">
        <v>106</v>
      </c>
      <c r="J704" s="279"/>
      <c r="K704" s="278"/>
      <c r="L704" s="279">
        <v>536.94000000000005</v>
      </c>
      <c r="M704" s="278"/>
      <c r="N704" s="281">
        <v>10471</v>
      </c>
    </row>
    <row r="705" spans="1:14" ht="15" customHeight="1" x14ac:dyDescent="0.25">
      <c r="A705" s="276"/>
      <c r="B705" s="275" t="s">
        <v>848</v>
      </c>
      <c r="C705" s="515" t="s">
        <v>849</v>
      </c>
      <c r="D705" s="515"/>
      <c r="E705" s="515"/>
      <c r="F705" s="278" t="s">
        <v>510</v>
      </c>
      <c r="G705" s="287">
        <v>45</v>
      </c>
      <c r="H705" s="278"/>
      <c r="I705" s="287">
        <v>45</v>
      </c>
      <c r="J705" s="279"/>
      <c r="K705" s="278"/>
      <c r="L705" s="279">
        <v>227.95</v>
      </c>
      <c r="M705" s="278"/>
      <c r="N705" s="281">
        <v>4445</v>
      </c>
    </row>
    <row r="706" spans="1:14" ht="15" customHeight="1" x14ac:dyDescent="0.25">
      <c r="A706" s="231"/>
      <c r="B706" s="246"/>
      <c r="C706" s="514" t="s">
        <v>513</v>
      </c>
      <c r="D706" s="514"/>
      <c r="E706" s="514"/>
      <c r="F706" s="228"/>
      <c r="G706" s="228"/>
      <c r="H706" s="228"/>
      <c r="I706" s="228"/>
      <c r="J706" s="229"/>
      <c r="K706" s="228"/>
      <c r="L706" s="229">
        <v>2619.19</v>
      </c>
      <c r="M706" s="284"/>
      <c r="N706" s="230">
        <v>35274</v>
      </c>
    </row>
    <row r="707" spans="1:14" ht="15" customHeight="1" x14ac:dyDescent="0.25">
      <c r="A707" s="272">
        <v>100</v>
      </c>
      <c r="B707" s="247" t="s">
        <v>850</v>
      </c>
      <c r="C707" s="514" t="s">
        <v>851</v>
      </c>
      <c r="D707" s="514"/>
      <c r="E707" s="514"/>
      <c r="F707" s="228" t="s">
        <v>845</v>
      </c>
      <c r="G707" s="228"/>
      <c r="H707" s="228"/>
      <c r="I707" s="273">
        <v>1</v>
      </c>
      <c r="J707" s="229"/>
      <c r="K707" s="228"/>
      <c r="L707" s="229"/>
      <c r="M707" s="228"/>
      <c r="N707" s="230"/>
    </row>
    <row r="708" spans="1:14" ht="15" customHeight="1" x14ac:dyDescent="0.25">
      <c r="A708" s="274"/>
      <c r="B708" s="275" t="s">
        <v>610</v>
      </c>
      <c r="C708" s="515" t="s">
        <v>643</v>
      </c>
      <c r="D708" s="515"/>
      <c r="E708" s="515"/>
      <c r="F708" s="515"/>
      <c r="G708" s="515"/>
      <c r="H708" s="515"/>
      <c r="I708" s="515"/>
      <c r="J708" s="515"/>
      <c r="K708" s="515"/>
      <c r="L708" s="515"/>
      <c r="M708" s="515"/>
      <c r="N708" s="516"/>
    </row>
    <row r="709" spans="1:14" ht="15" customHeight="1" x14ac:dyDescent="0.25">
      <c r="A709" s="276"/>
      <c r="B709" s="277">
        <v>1</v>
      </c>
      <c r="C709" s="515" t="s">
        <v>500</v>
      </c>
      <c r="D709" s="515"/>
      <c r="E709" s="515"/>
      <c r="F709" s="278"/>
      <c r="G709" s="278"/>
      <c r="H709" s="278"/>
      <c r="I709" s="278"/>
      <c r="J709" s="279">
        <v>176.31</v>
      </c>
      <c r="K709" s="280">
        <v>1.2</v>
      </c>
      <c r="L709" s="279">
        <v>211.57</v>
      </c>
      <c r="M709" s="280">
        <v>19.5</v>
      </c>
      <c r="N709" s="281">
        <v>4126</v>
      </c>
    </row>
    <row r="710" spans="1:14" ht="22.5" customHeight="1" x14ac:dyDescent="0.25">
      <c r="A710" s="276"/>
      <c r="B710" s="277">
        <v>2</v>
      </c>
      <c r="C710" s="515" t="s">
        <v>501</v>
      </c>
      <c r="D710" s="515"/>
      <c r="E710" s="515"/>
      <c r="F710" s="278"/>
      <c r="G710" s="278"/>
      <c r="H710" s="278"/>
      <c r="I710" s="278"/>
      <c r="J710" s="279">
        <v>722.98</v>
      </c>
      <c r="K710" s="280">
        <v>1.2</v>
      </c>
      <c r="L710" s="279">
        <v>867.58</v>
      </c>
      <c r="M710" s="280">
        <v>8.6</v>
      </c>
      <c r="N710" s="281">
        <v>7461</v>
      </c>
    </row>
    <row r="711" spans="1:14" ht="15" customHeight="1" x14ac:dyDescent="0.25">
      <c r="A711" s="276"/>
      <c r="B711" s="277">
        <v>3</v>
      </c>
      <c r="C711" s="515" t="s">
        <v>502</v>
      </c>
      <c r="D711" s="515"/>
      <c r="E711" s="515"/>
      <c r="F711" s="278"/>
      <c r="G711" s="278"/>
      <c r="H711" s="278"/>
      <c r="I711" s="278"/>
      <c r="J711" s="279">
        <v>42.13</v>
      </c>
      <c r="K711" s="280">
        <v>1.2</v>
      </c>
      <c r="L711" s="279">
        <v>50.56</v>
      </c>
      <c r="M711" s="280">
        <v>19.5</v>
      </c>
      <c r="N711" s="281">
        <v>986</v>
      </c>
    </row>
    <row r="712" spans="1:14" ht="56.25" customHeight="1" x14ac:dyDescent="0.25">
      <c r="A712" s="276"/>
      <c r="B712" s="275"/>
      <c r="C712" s="515" t="s">
        <v>503</v>
      </c>
      <c r="D712" s="515"/>
      <c r="E712" s="515"/>
      <c r="F712" s="278" t="s">
        <v>504</v>
      </c>
      <c r="G712" s="282">
        <v>14.06</v>
      </c>
      <c r="H712" s="280">
        <v>1.2</v>
      </c>
      <c r="I712" s="283">
        <v>16.872</v>
      </c>
      <c r="J712" s="279"/>
      <c r="K712" s="278"/>
      <c r="L712" s="279"/>
      <c r="M712" s="278"/>
      <c r="N712" s="281"/>
    </row>
    <row r="713" spans="1:14" x14ac:dyDescent="0.25">
      <c r="A713" s="276"/>
      <c r="B713" s="275"/>
      <c r="C713" s="515" t="s">
        <v>505</v>
      </c>
      <c r="D713" s="515"/>
      <c r="E713" s="515"/>
      <c r="F713" s="278" t="s">
        <v>504</v>
      </c>
      <c r="G713" s="282">
        <v>2.58</v>
      </c>
      <c r="H713" s="280">
        <v>1.2</v>
      </c>
      <c r="I713" s="283">
        <v>3.0960000000000001</v>
      </c>
      <c r="J713" s="279"/>
      <c r="K713" s="278"/>
      <c r="L713" s="279"/>
      <c r="M713" s="278"/>
      <c r="N713" s="281"/>
    </row>
    <row r="714" spans="1:14" x14ac:dyDescent="0.25">
      <c r="A714" s="276"/>
      <c r="B714" s="275"/>
      <c r="C714" s="517" t="s">
        <v>506</v>
      </c>
      <c r="D714" s="517"/>
      <c r="E714" s="517"/>
      <c r="F714" s="284"/>
      <c r="G714" s="284"/>
      <c r="H714" s="284"/>
      <c r="I714" s="284"/>
      <c r="J714" s="285">
        <v>899.29</v>
      </c>
      <c r="K714" s="284"/>
      <c r="L714" s="285">
        <v>1079.1500000000001</v>
      </c>
      <c r="M714" s="284"/>
      <c r="N714" s="286"/>
    </row>
    <row r="715" spans="1:14" ht="15" customHeight="1" x14ac:dyDescent="0.25">
      <c r="A715" s="276"/>
      <c r="B715" s="275"/>
      <c r="C715" s="515" t="s">
        <v>507</v>
      </c>
      <c r="D715" s="515"/>
      <c r="E715" s="515"/>
      <c r="F715" s="278"/>
      <c r="G715" s="278"/>
      <c r="H715" s="278"/>
      <c r="I715" s="278"/>
      <c r="J715" s="279"/>
      <c r="K715" s="278"/>
      <c r="L715" s="279">
        <v>262.13</v>
      </c>
      <c r="M715" s="278"/>
      <c r="N715" s="281">
        <v>5112</v>
      </c>
    </row>
    <row r="716" spans="1:14" ht="22.5" x14ac:dyDescent="0.25">
      <c r="A716" s="276"/>
      <c r="B716" s="275" t="s">
        <v>846</v>
      </c>
      <c r="C716" s="515" t="s">
        <v>847</v>
      </c>
      <c r="D716" s="515"/>
      <c r="E716" s="515"/>
      <c r="F716" s="278" t="s">
        <v>510</v>
      </c>
      <c r="G716" s="287">
        <v>106</v>
      </c>
      <c r="H716" s="278"/>
      <c r="I716" s="287">
        <v>106</v>
      </c>
      <c r="J716" s="279"/>
      <c r="K716" s="278"/>
      <c r="L716" s="279">
        <v>277.86</v>
      </c>
      <c r="M716" s="278"/>
      <c r="N716" s="281">
        <v>5419</v>
      </c>
    </row>
    <row r="717" spans="1:14" ht="67.5" customHeight="1" x14ac:dyDescent="0.25">
      <c r="A717" s="276"/>
      <c r="B717" s="275" t="s">
        <v>848</v>
      </c>
      <c r="C717" s="515" t="s">
        <v>849</v>
      </c>
      <c r="D717" s="515"/>
      <c r="E717" s="515"/>
      <c r="F717" s="278" t="s">
        <v>510</v>
      </c>
      <c r="G717" s="287">
        <v>45</v>
      </c>
      <c r="H717" s="278"/>
      <c r="I717" s="287">
        <v>45</v>
      </c>
      <c r="J717" s="279"/>
      <c r="K717" s="278"/>
      <c r="L717" s="279">
        <v>117.96</v>
      </c>
      <c r="M717" s="278"/>
      <c r="N717" s="281">
        <v>2300</v>
      </c>
    </row>
    <row r="718" spans="1:14" ht="67.5" customHeight="1" x14ac:dyDescent="0.25">
      <c r="A718" s="231"/>
      <c r="B718" s="246"/>
      <c r="C718" s="514" t="s">
        <v>513</v>
      </c>
      <c r="D718" s="514"/>
      <c r="E718" s="514"/>
      <c r="F718" s="228"/>
      <c r="G718" s="228"/>
      <c r="H718" s="228"/>
      <c r="I718" s="228"/>
      <c r="J718" s="229"/>
      <c r="K718" s="228"/>
      <c r="L718" s="229">
        <v>1474.97</v>
      </c>
      <c r="M718" s="284"/>
      <c r="N718" s="230">
        <v>19306</v>
      </c>
    </row>
    <row r="719" spans="1:14" ht="15" customHeight="1" x14ac:dyDescent="0.25">
      <c r="A719" s="272">
        <v>101</v>
      </c>
      <c r="B719" s="247" t="s">
        <v>852</v>
      </c>
      <c r="C719" s="514" t="s">
        <v>853</v>
      </c>
      <c r="D719" s="514"/>
      <c r="E719" s="514"/>
      <c r="F719" s="228" t="s">
        <v>854</v>
      </c>
      <c r="G719" s="228"/>
      <c r="H719" s="228"/>
      <c r="I719" s="273">
        <v>32</v>
      </c>
      <c r="J719" s="229"/>
      <c r="K719" s="228"/>
      <c r="L719" s="229"/>
      <c r="M719" s="228"/>
      <c r="N719" s="230"/>
    </row>
    <row r="720" spans="1:14" ht="33.75" customHeight="1" x14ac:dyDescent="0.25">
      <c r="A720" s="289"/>
      <c r="B720" s="290"/>
      <c r="C720" s="515" t="s">
        <v>855</v>
      </c>
      <c r="D720" s="515"/>
      <c r="E720" s="515"/>
      <c r="F720" s="515"/>
      <c r="G720" s="515"/>
      <c r="H720" s="515"/>
      <c r="I720" s="515"/>
      <c r="J720" s="515"/>
      <c r="K720" s="515"/>
      <c r="L720" s="515"/>
      <c r="M720" s="515"/>
      <c r="N720" s="516"/>
    </row>
    <row r="721" spans="1:14" ht="56.25" customHeight="1" x14ac:dyDescent="0.25">
      <c r="A721" s="274"/>
      <c r="B721" s="275" t="s">
        <v>610</v>
      </c>
      <c r="C721" s="515" t="s">
        <v>643</v>
      </c>
      <c r="D721" s="515"/>
      <c r="E721" s="515"/>
      <c r="F721" s="515"/>
      <c r="G721" s="515"/>
      <c r="H721" s="515"/>
      <c r="I721" s="515"/>
      <c r="J721" s="515"/>
      <c r="K721" s="515"/>
      <c r="L721" s="515"/>
      <c r="M721" s="515"/>
      <c r="N721" s="516"/>
    </row>
    <row r="722" spans="1:14" x14ac:dyDescent="0.25">
      <c r="A722" s="276"/>
      <c r="B722" s="277">
        <v>1</v>
      </c>
      <c r="C722" s="515" t="s">
        <v>500</v>
      </c>
      <c r="D722" s="515"/>
      <c r="E722" s="515"/>
      <c r="F722" s="278"/>
      <c r="G722" s="278"/>
      <c r="H722" s="278"/>
      <c r="I722" s="278"/>
      <c r="J722" s="279">
        <v>35.11</v>
      </c>
      <c r="K722" s="280">
        <v>1.2</v>
      </c>
      <c r="L722" s="279">
        <v>1348.22</v>
      </c>
      <c r="M722" s="280">
        <v>19.5</v>
      </c>
      <c r="N722" s="281">
        <v>26290</v>
      </c>
    </row>
    <row r="723" spans="1:14" x14ac:dyDescent="0.25">
      <c r="A723" s="276"/>
      <c r="B723" s="277">
        <v>2</v>
      </c>
      <c r="C723" s="515" t="s">
        <v>501</v>
      </c>
      <c r="D723" s="515"/>
      <c r="E723" s="515"/>
      <c r="F723" s="278"/>
      <c r="G723" s="278"/>
      <c r="H723" s="278"/>
      <c r="I723" s="278"/>
      <c r="J723" s="279">
        <v>1001.17</v>
      </c>
      <c r="K723" s="280">
        <v>1.2</v>
      </c>
      <c r="L723" s="279">
        <v>38444.93</v>
      </c>
      <c r="M723" s="280">
        <v>8.6</v>
      </c>
      <c r="N723" s="281">
        <v>330626</v>
      </c>
    </row>
    <row r="724" spans="1:14" ht="15" customHeight="1" x14ac:dyDescent="0.25">
      <c r="A724" s="276"/>
      <c r="B724" s="277">
        <v>3</v>
      </c>
      <c r="C724" s="515" t="s">
        <v>502</v>
      </c>
      <c r="D724" s="515"/>
      <c r="E724" s="515"/>
      <c r="F724" s="278"/>
      <c r="G724" s="278"/>
      <c r="H724" s="278"/>
      <c r="I724" s="278"/>
      <c r="J724" s="279">
        <v>92.63</v>
      </c>
      <c r="K724" s="280">
        <v>1.2</v>
      </c>
      <c r="L724" s="279">
        <v>3556.99</v>
      </c>
      <c r="M724" s="280">
        <v>19.5</v>
      </c>
      <c r="N724" s="281">
        <v>69361</v>
      </c>
    </row>
    <row r="725" spans="1:14" x14ac:dyDescent="0.25">
      <c r="A725" s="276"/>
      <c r="B725" s="277">
        <v>4</v>
      </c>
      <c r="C725" s="515" t="s">
        <v>516</v>
      </c>
      <c r="D725" s="515"/>
      <c r="E725" s="515"/>
      <c r="F725" s="278"/>
      <c r="G725" s="278"/>
      <c r="H725" s="278"/>
      <c r="I725" s="278"/>
      <c r="J725" s="279">
        <v>329.95</v>
      </c>
      <c r="K725" s="278"/>
      <c r="L725" s="279">
        <v>10558.4</v>
      </c>
      <c r="M725" s="282">
        <v>3.31</v>
      </c>
      <c r="N725" s="281">
        <v>34948</v>
      </c>
    </row>
    <row r="726" spans="1:14" ht="67.5" customHeight="1" x14ac:dyDescent="0.25">
      <c r="A726" s="276"/>
      <c r="B726" s="275"/>
      <c r="C726" s="515" t="s">
        <v>503</v>
      </c>
      <c r="D726" s="515"/>
      <c r="E726" s="515"/>
      <c r="F726" s="278" t="s">
        <v>504</v>
      </c>
      <c r="G726" s="280">
        <v>2.8</v>
      </c>
      <c r="H726" s="280">
        <v>1.2</v>
      </c>
      <c r="I726" s="282">
        <v>107.52</v>
      </c>
      <c r="J726" s="279"/>
      <c r="K726" s="278"/>
      <c r="L726" s="279"/>
      <c r="M726" s="278"/>
      <c r="N726" s="281"/>
    </row>
    <row r="727" spans="1:14" ht="67.5" customHeight="1" x14ac:dyDescent="0.25">
      <c r="A727" s="276"/>
      <c r="B727" s="275"/>
      <c r="C727" s="515" t="s">
        <v>505</v>
      </c>
      <c r="D727" s="515"/>
      <c r="E727" s="515"/>
      <c r="F727" s="278" t="s">
        <v>504</v>
      </c>
      <c r="G727" s="282">
        <v>6.11</v>
      </c>
      <c r="H727" s="280">
        <v>1.2</v>
      </c>
      <c r="I727" s="283">
        <v>234.624</v>
      </c>
      <c r="J727" s="279"/>
      <c r="K727" s="278"/>
      <c r="L727" s="279"/>
      <c r="M727" s="278"/>
      <c r="N727" s="281"/>
    </row>
    <row r="728" spans="1:14" ht="15" customHeight="1" x14ac:dyDescent="0.25">
      <c r="A728" s="276"/>
      <c r="B728" s="275"/>
      <c r="C728" s="517" t="s">
        <v>506</v>
      </c>
      <c r="D728" s="517"/>
      <c r="E728" s="517"/>
      <c r="F728" s="284"/>
      <c r="G728" s="284"/>
      <c r="H728" s="284"/>
      <c r="I728" s="284"/>
      <c r="J728" s="285">
        <v>1366.23</v>
      </c>
      <c r="K728" s="284"/>
      <c r="L728" s="285">
        <v>50351.55</v>
      </c>
      <c r="M728" s="284"/>
      <c r="N728" s="286"/>
    </row>
    <row r="729" spans="1:14" x14ac:dyDescent="0.25">
      <c r="A729" s="276"/>
      <c r="B729" s="275"/>
      <c r="C729" s="515" t="s">
        <v>507</v>
      </c>
      <c r="D729" s="515"/>
      <c r="E729" s="515"/>
      <c r="F729" s="278"/>
      <c r="G729" s="278"/>
      <c r="H729" s="278"/>
      <c r="I729" s="278"/>
      <c r="J729" s="279"/>
      <c r="K729" s="278"/>
      <c r="L729" s="279">
        <v>4905.21</v>
      </c>
      <c r="M729" s="278"/>
      <c r="N729" s="281">
        <v>95651</v>
      </c>
    </row>
    <row r="730" spans="1:14" ht="15" customHeight="1" x14ac:dyDescent="0.25">
      <c r="A730" s="276"/>
      <c r="B730" s="275" t="s">
        <v>846</v>
      </c>
      <c r="C730" s="515" t="s">
        <v>847</v>
      </c>
      <c r="D730" s="515"/>
      <c r="E730" s="515"/>
      <c r="F730" s="278" t="s">
        <v>510</v>
      </c>
      <c r="G730" s="287">
        <v>106</v>
      </c>
      <c r="H730" s="278"/>
      <c r="I730" s="287">
        <v>106</v>
      </c>
      <c r="J730" s="279"/>
      <c r="K730" s="278"/>
      <c r="L730" s="279">
        <v>5199.5200000000004</v>
      </c>
      <c r="M730" s="278"/>
      <c r="N730" s="281">
        <v>101390</v>
      </c>
    </row>
    <row r="731" spans="1:14" ht="15" customHeight="1" x14ac:dyDescent="0.25">
      <c r="A731" s="276"/>
      <c r="B731" s="275" t="s">
        <v>848</v>
      </c>
      <c r="C731" s="515" t="s">
        <v>849</v>
      </c>
      <c r="D731" s="515"/>
      <c r="E731" s="515"/>
      <c r="F731" s="278" t="s">
        <v>510</v>
      </c>
      <c r="G731" s="287">
        <v>45</v>
      </c>
      <c r="H731" s="278"/>
      <c r="I731" s="287">
        <v>45</v>
      </c>
      <c r="J731" s="279"/>
      <c r="K731" s="278"/>
      <c r="L731" s="279">
        <v>2207.34</v>
      </c>
      <c r="M731" s="278"/>
      <c r="N731" s="281">
        <v>43043</v>
      </c>
    </row>
    <row r="732" spans="1:14" ht="15" customHeight="1" x14ac:dyDescent="0.25">
      <c r="A732" s="231"/>
      <c r="B732" s="246"/>
      <c r="C732" s="514" t="s">
        <v>513</v>
      </c>
      <c r="D732" s="514"/>
      <c r="E732" s="514"/>
      <c r="F732" s="228"/>
      <c r="G732" s="228"/>
      <c r="H732" s="228"/>
      <c r="I732" s="228"/>
      <c r="J732" s="229"/>
      <c r="K732" s="228"/>
      <c r="L732" s="229">
        <v>57758.41</v>
      </c>
      <c r="M732" s="284"/>
      <c r="N732" s="230">
        <v>536297</v>
      </c>
    </row>
    <row r="733" spans="1:14" ht="15" customHeight="1" x14ac:dyDescent="0.25">
      <c r="A733" s="272">
        <v>102</v>
      </c>
      <c r="B733" s="247" t="s">
        <v>856</v>
      </c>
      <c r="C733" s="514" t="s">
        <v>857</v>
      </c>
      <c r="D733" s="514"/>
      <c r="E733" s="514"/>
      <c r="F733" s="228" t="s">
        <v>858</v>
      </c>
      <c r="G733" s="228"/>
      <c r="H733" s="228"/>
      <c r="I733" s="292">
        <v>0.32</v>
      </c>
      <c r="J733" s="229"/>
      <c r="K733" s="228"/>
      <c r="L733" s="229"/>
      <c r="M733" s="228"/>
      <c r="N733" s="230"/>
    </row>
    <row r="734" spans="1:14" ht="15" customHeight="1" x14ac:dyDescent="0.25">
      <c r="A734" s="289"/>
      <c r="B734" s="290"/>
      <c r="C734" s="515" t="s">
        <v>859</v>
      </c>
      <c r="D734" s="515"/>
      <c r="E734" s="515"/>
      <c r="F734" s="515"/>
      <c r="G734" s="515"/>
      <c r="H734" s="515"/>
      <c r="I734" s="515"/>
      <c r="J734" s="515"/>
      <c r="K734" s="515"/>
      <c r="L734" s="515"/>
      <c r="M734" s="515"/>
      <c r="N734" s="516"/>
    </row>
    <row r="735" spans="1:14" ht="15" customHeight="1" x14ac:dyDescent="0.25">
      <c r="A735" s="274"/>
      <c r="B735" s="275" t="s">
        <v>610</v>
      </c>
      <c r="C735" s="515" t="s">
        <v>643</v>
      </c>
      <c r="D735" s="515"/>
      <c r="E735" s="515"/>
      <c r="F735" s="515"/>
      <c r="G735" s="515"/>
      <c r="H735" s="515"/>
      <c r="I735" s="515"/>
      <c r="J735" s="515"/>
      <c r="K735" s="515"/>
      <c r="L735" s="515"/>
      <c r="M735" s="515"/>
      <c r="N735" s="516"/>
    </row>
    <row r="736" spans="1:14" ht="15" customHeight="1" x14ac:dyDescent="0.25">
      <c r="A736" s="276"/>
      <c r="B736" s="277">
        <v>1</v>
      </c>
      <c r="C736" s="515" t="s">
        <v>500</v>
      </c>
      <c r="D736" s="515"/>
      <c r="E736" s="515"/>
      <c r="F736" s="278"/>
      <c r="G736" s="278"/>
      <c r="H736" s="278"/>
      <c r="I736" s="278"/>
      <c r="J736" s="279">
        <v>1064.79</v>
      </c>
      <c r="K736" s="280">
        <v>1.2</v>
      </c>
      <c r="L736" s="279">
        <v>408.88</v>
      </c>
      <c r="M736" s="280">
        <v>19.5</v>
      </c>
      <c r="N736" s="281">
        <v>7973</v>
      </c>
    </row>
    <row r="737" spans="1:14" ht="15" customHeight="1" x14ac:dyDescent="0.25">
      <c r="A737" s="276"/>
      <c r="B737" s="277">
        <v>2</v>
      </c>
      <c r="C737" s="515" t="s">
        <v>501</v>
      </c>
      <c r="D737" s="515"/>
      <c r="E737" s="515"/>
      <c r="F737" s="278"/>
      <c r="G737" s="278"/>
      <c r="H737" s="278"/>
      <c r="I737" s="278"/>
      <c r="J737" s="279">
        <v>34908.22</v>
      </c>
      <c r="K737" s="280">
        <v>1.2</v>
      </c>
      <c r="L737" s="279">
        <v>13404.76</v>
      </c>
      <c r="M737" s="280">
        <v>8.6</v>
      </c>
      <c r="N737" s="281">
        <v>115281</v>
      </c>
    </row>
    <row r="738" spans="1:14" ht="15" customHeight="1" x14ac:dyDescent="0.25">
      <c r="A738" s="276"/>
      <c r="B738" s="277">
        <v>3</v>
      </c>
      <c r="C738" s="515" t="s">
        <v>502</v>
      </c>
      <c r="D738" s="515"/>
      <c r="E738" s="515"/>
      <c r="F738" s="278"/>
      <c r="G738" s="278"/>
      <c r="H738" s="278"/>
      <c r="I738" s="278"/>
      <c r="J738" s="279">
        <v>1162.1199999999999</v>
      </c>
      <c r="K738" s="280">
        <v>1.2</v>
      </c>
      <c r="L738" s="279">
        <v>446.25</v>
      </c>
      <c r="M738" s="280">
        <v>19.5</v>
      </c>
      <c r="N738" s="281">
        <v>8702</v>
      </c>
    </row>
    <row r="739" spans="1:14" ht="15" customHeight="1" x14ac:dyDescent="0.25">
      <c r="A739" s="276"/>
      <c r="B739" s="277">
        <v>4</v>
      </c>
      <c r="C739" s="515" t="s">
        <v>516</v>
      </c>
      <c r="D739" s="515"/>
      <c r="E739" s="515"/>
      <c r="F739" s="278"/>
      <c r="G739" s="278"/>
      <c r="H739" s="278"/>
      <c r="I739" s="278"/>
      <c r="J739" s="279">
        <v>749.21</v>
      </c>
      <c r="K739" s="278"/>
      <c r="L739" s="279">
        <v>239.75</v>
      </c>
      <c r="M739" s="282">
        <v>3.31</v>
      </c>
      <c r="N739" s="281">
        <v>794</v>
      </c>
    </row>
    <row r="740" spans="1:14" ht="15" customHeight="1" x14ac:dyDescent="0.25">
      <c r="A740" s="276"/>
      <c r="B740" s="275"/>
      <c r="C740" s="515" t="s">
        <v>503</v>
      </c>
      <c r="D740" s="515"/>
      <c r="E740" s="515"/>
      <c r="F740" s="278" t="s">
        <v>504</v>
      </c>
      <c r="G740" s="282">
        <v>83.71</v>
      </c>
      <c r="H740" s="280">
        <v>1.2</v>
      </c>
      <c r="I740" s="291">
        <v>32.144640000000003</v>
      </c>
      <c r="J740" s="279"/>
      <c r="K740" s="278"/>
      <c r="L740" s="279"/>
      <c r="M740" s="278"/>
      <c r="N740" s="281"/>
    </row>
    <row r="741" spans="1:14" ht="15" customHeight="1" x14ac:dyDescent="0.25">
      <c r="A741" s="276"/>
      <c r="B741" s="275"/>
      <c r="C741" s="515" t="s">
        <v>505</v>
      </c>
      <c r="D741" s="515"/>
      <c r="E741" s="515"/>
      <c r="F741" s="278" t="s">
        <v>504</v>
      </c>
      <c r="G741" s="282">
        <v>71.78</v>
      </c>
      <c r="H741" s="280">
        <v>1.2</v>
      </c>
      <c r="I741" s="291">
        <v>27.56352</v>
      </c>
      <c r="J741" s="279"/>
      <c r="K741" s="278"/>
      <c r="L741" s="279"/>
      <c r="M741" s="278"/>
      <c r="N741" s="281"/>
    </row>
    <row r="742" spans="1:14" ht="15" customHeight="1" x14ac:dyDescent="0.25">
      <c r="A742" s="276"/>
      <c r="B742" s="275"/>
      <c r="C742" s="517" t="s">
        <v>506</v>
      </c>
      <c r="D742" s="517"/>
      <c r="E742" s="517"/>
      <c r="F742" s="284"/>
      <c r="G742" s="284"/>
      <c r="H742" s="284"/>
      <c r="I742" s="284"/>
      <c r="J742" s="285">
        <v>36722.22</v>
      </c>
      <c r="K742" s="284"/>
      <c r="L742" s="285">
        <v>14053.39</v>
      </c>
      <c r="M742" s="284"/>
      <c r="N742" s="286"/>
    </row>
    <row r="743" spans="1:14" ht="15" customHeight="1" x14ac:dyDescent="0.25">
      <c r="A743" s="276"/>
      <c r="B743" s="275"/>
      <c r="C743" s="515" t="s">
        <v>507</v>
      </c>
      <c r="D743" s="515"/>
      <c r="E743" s="515"/>
      <c r="F743" s="278"/>
      <c r="G743" s="278"/>
      <c r="H743" s="278"/>
      <c r="I743" s="278"/>
      <c r="J743" s="279"/>
      <c r="K743" s="278"/>
      <c r="L743" s="279">
        <v>855.13</v>
      </c>
      <c r="M743" s="278"/>
      <c r="N743" s="281">
        <v>16675</v>
      </c>
    </row>
    <row r="744" spans="1:14" ht="22.5" x14ac:dyDescent="0.25">
      <c r="A744" s="276"/>
      <c r="B744" s="275" t="s">
        <v>846</v>
      </c>
      <c r="C744" s="515" t="s">
        <v>847</v>
      </c>
      <c r="D744" s="515"/>
      <c r="E744" s="515"/>
      <c r="F744" s="278" t="s">
        <v>510</v>
      </c>
      <c r="G744" s="287">
        <v>106</v>
      </c>
      <c r="H744" s="278"/>
      <c r="I744" s="287">
        <v>106</v>
      </c>
      <c r="J744" s="279"/>
      <c r="K744" s="278"/>
      <c r="L744" s="279">
        <v>906.44</v>
      </c>
      <c r="M744" s="278"/>
      <c r="N744" s="281">
        <v>17676</v>
      </c>
    </row>
    <row r="745" spans="1:14" ht="15" customHeight="1" x14ac:dyDescent="0.25">
      <c r="A745" s="276"/>
      <c r="B745" s="275" t="s">
        <v>848</v>
      </c>
      <c r="C745" s="515" t="s">
        <v>849</v>
      </c>
      <c r="D745" s="515"/>
      <c r="E745" s="515"/>
      <c r="F745" s="278" t="s">
        <v>510</v>
      </c>
      <c r="G745" s="287">
        <v>45</v>
      </c>
      <c r="H745" s="278"/>
      <c r="I745" s="287">
        <v>45</v>
      </c>
      <c r="J745" s="279"/>
      <c r="K745" s="278"/>
      <c r="L745" s="279">
        <v>384.81</v>
      </c>
      <c r="M745" s="278"/>
      <c r="N745" s="281">
        <v>7504</v>
      </c>
    </row>
    <row r="746" spans="1:14" ht="15" customHeight="1" x14ac:dyDescent="0.25">
      <c r="A746" s="231"/>
      <c r="B746" s="246"/>
      <c r="C746" s="514" t="s">
        <v>513</v>
      </c>
      <c r="D746" s="514"/>
      <c r="E746" s="514"/>
      <c r="F746" s="228"/>
      <c r="G746" s="228"/>
      <c r="H746" s="228"/>
      <c r="I746" s="228"/>
      <c r="J746" s="229"/>
      <c r="K746" s="228"/>
      <c r="L746" s="229">
        <v>15344.64</v>
      </c>
      <c r="M746" s="284"/>
      <c r="N746" s="230">
        <v>149228</v>
      </c>
    </row>
    <row r="747" spans="1:14" ht="15" customHeight="1" x14ac:dyDescent="0.25">
      <c r="A747" s="272">
        <v>103</v>
      </c>
      <c r="B747" s="247" t="s">
        <v>860</v>
      </c>
      <c r="C747" s="514" t="s">
        <v>861</v>
      </c>
      <c r="D747" s="514"/>
      <c r="E747" s="514"/>
      <c r="F747" s="228" t="s">
        <v>862</v>
      </c>
      <c r="G747" s="228"/>
      <c r="H747" s="228"/>
      <c r="I747" s="292">
        <v>0.16</v>
      </c>
      <c r="J747" s="229"/>
      <c r="K747" s="228"/>
      <c r="L747" s="229"/>
      <c r="M747" s="228"/>
      <c r="N747" s="230"/>
    </row>
    <row r="748" spans="1:14" ht="15" customHeight="1" x14ac:dyDescent="0.25">
      <c r="A748" s="289"/>
      <c r="B748" s="290"/>
      <c r="C748" s="515" t="s">
        <v>863</v>
      </c>
      <c r="D748" s="515"/>
      <c r="E748" s="515"/>
      <c r="F748" s="515"/>
      <c r="G748" s="515"/>
      <c r="H748" s="515"/>
      <c r="I748" s="515"/>
      <c r="J748" s="515"/>
      <c r="K748" s="515"/>
      <c r="L748" s="515"/>
      <c r="M748" s="515"/>
      <c r="N748" s="516"/>
    </row>
    <row r="749" spans="1:14" ht="15" customHeight="1" x14ac:dyDescent="0.25">
      <c r="A749" s="274"/>
      <c r="B749" s="275" t="s">
        <v>610</v>
      </c>
      <c r="C749" s="515" t="s">
        <v>643</v>
      </c>
      <c r="D749" s="515"/>
      <c r="E749" s="515"/>
      <c r="F749" s="515"/>
      <c r="G749" s="515"/>
      <c r="H749" s="515"/>
      <c r="I749" s="515"/>
      <c r="J749" s="515"/>
      <c r="K749" s="515"/>
      <c r="L749" s="515"/>
      <c r="M749" s="515"/>
      <c r="N749" s="516"/>
    </row>
    <row r="750" spans="1:14" ht="15" customHeight="1" x14ac:dyDescent="0.25">
      <c r="A750" s="276"/>
      <c r="B750" s="277">
        <v>1</v>
      </c>
      <c r="C750" s="515" t="s">
        <v>500</v>
      </c>
      <c r="D750" s="515"/>
      <c r="E750" s="515"/>
      <c r="F750" s="278"/>
      <c r="G750" s="278"/>
      <c r="H750" s="278"/>
      <c r="I750" s="278"/>
      <c r="J750" s="279">
        <v>171.22</v>
      </c>
      <c r="K750" s="280">
        <v>1.2</v>
      </c>
      <c r="L750" s="279">
        <v>32.869999999999997</v>
      </c>
      <c r="M750" s="280">
        <v>19.5</v>
      </c>
      <c r="N750" s="281">
        <v>641</v>
      </c>
    </row>
    <row r="751" spans="1:14" ht="15" customHeight="1" x14ac:dyDescent="0.25">
      <c r="A751" s="276"/>
      <c r="B751" s="277">
        <v>2</v>
      </c>
      <c r="C751" s="515" t="s">
        <v>501</v>
      </c>
      <c r="D751" s="515"/>
      <c r="E751" s="515"/>
      <c r="F751" s="278"/>
      <c r="G751" s="278"/>
      <c r="H751" s="278"/>
      <c r="I751" s="278"/>
      <c r="J751" s="279">
        <v>43.07</v>
      </c>
      <c r="K751" s="280">
        <v>1.2</v>
      </c>
      <c r="L751" s="279">
        <v>8.27</v>
      </c>
      <c r="M751" s="280">
        <v>8.6</v>
      </c>
      <c r="N751" s="281">
        <v>71</v>
      </c>
    </row>
    <row r="752" spans="1:14" ht="15" customHeight="1" x14ac:dyDescent="0.25">
      <c r="A752" s="276"/>
      <c r="B752" s="277">
        <v>3</v>
      </c>
      <c r="C752" s="515" t="s">
        <v>502</v>
      </c>
      <c r="D752" s="515"/>
      <c r="E752" s="515"/>
      <c r="F752" s="278"/>
      <c r="G752" s="278"/>
      <c r="H752" s="278"/>
      <c r="I752" s="278"/>
      <c r="J752" s="279">
        <v>3.27</v>
      </c>
      <c r="K752" s="280">
        <v>1.2</v>
      </c>
      <c r="L752" s="279">
        <v>0.63</v>
      </c>
      <c r="M752" s="280">
        <v>19.5</v>
      </c>
      <c r="N752" s="281">
        <v>12</v>
      </c>
    </row>
    <row r="753" spans="1:14" ht="15" customHeight="1" x14ac:dyDescent="0.25">
      <c r="A753" s="276"/>
      <c r="B753" s="277">
        <v>4</v>
      </c>
      <c r="C753" s="515" t="s">
        <v>516</v>
      </c>
      <c r="D753" s="515"/>
      <c r="E753" s="515"/>
      <c r="F753" s="278"/>
      <c r="G753" s="278"/>
      <c r="H753" s="278"/>
      <c r="I753" s="278"/>
      <c r="J753" s="279">
        <v>97.31</v>
      </c>
      <c r="K753" s="278"/>
      <c r="L753" s="279">
        <v>15.57</v>
      </c>
      <c r="M753" s="282">
        <v>3.31</v>
      </c>
      <c r="N753" s="281">
        <v>52</v>
      </c>
    </row>
    <row r="754" spans="1:14" ht="15" customHeight="1" x14ac:dyDescent="0.25">
      <c r="A754" s="276"/>
      <c r="B754" s="275"/>
      <c r="C754" s="515" t="s">
        <v>503</v>
      </c>
      <c r="D754" s="515"/>
      <c r="E754" s="515"/>
      <c r="F754" s="278" t="s">
        <v>504</v>
      </c>
      <c r="G754" s="280">
        <v>14.4</v>
      </c>
      <c r="H754" s="280">
        <v>1.2</v>
      </c>
      <c r="I754" s="295">
        <v>2.7648000000000001</v>
      </c>
      <c r="J754" s="279"/>
      <c r="K754" s="278"/>
      <c r="L754" s="279"/>
      <c r="M754" s="278"/>
      <c r="N754" s="281"/>
    </row>
    <row r="755" spans="1:14" ht="15" customHeight="1" x14ac:dyDescent="0.25">
      <c r="A755" s="276"/>
      <c r="B755" s="275"/>
      <c r="C755" s="515" t="s">
        <v>505</v>
      </c>
      <c r="D755" s="515"/>
      <c r="E755" s="515"/>
      <c r="F755" s="278" t="s">
        <v>504</v>
      </c>
      <c r="G755" s="280">
        <v>0.2</v>
      </c>
      <c r="H755" s="280">
        <v>1.2</v>
      </c>
      <c r="I755" s="295">
        <v>3.8399999999999997E-2</v>
      </c>
      <c r="J755" s="279"/>
      <c r="K755" s="278"/>
      <c r="L755" s="279"/>
      <c r="M755" s="278"/>
      <c r="N755" s="281"/>
    </row>
    <row r="756" spans="1:14" ht="15" customHeight="1" x14ac:dyDescent="0.25">
      <c r="A756" s="276"/>
      <c r="B756" s="275"/>
      <c r="C756" s="517" t="s">
        <v>506</v>
      </c>
      <c r="D756" s="517"/>
      <c r="E756" s="517"/>
      <c r="F756" s="284"/>
      <c r="G756" s="284"/>
      <c r="H756" s="284"/>
      <c r="I756" s="284"/>
      <c r="J756" s="285">
        <v>311.60000000000002</v>
      </c>
      <c r="K756" s="284"/>
      <c r="L756" s="285">
        <v>56.71</v>
      </c>
      <c r="M756" s="284"/>
      <c r="N756" s="286"/>
    </row>
    <row r="757" spans="1:14" ht="15" customHeight="1" x14ac:dyDescent="0.25">
      <c r="A757" s="276"/>
      <c r="B757" s="275"/>
      <c r="C757" s="515" t="s">
        <v>507</v>
      </c>
      <c r="D757" s="515"/>
      <c r="E757" s="515"/>
      <c r="F757" s="278"/>
      <c r="G757" s="278"/>
      <c r="H757" s="278"/>
      <c r="I757" s="278"/>
      <c r="J757" s="279"/>
      <c r="K757" s="278"/>
      <c r="L757" s="279">
        <v>33.5</v>
      </c>
      <c r="M757" s="278"/>
      <c r="N757" s="281">
        <v>653</v>
      </c>
    </row>
    <row r="758" spans="1:14" ht="15" customHeight="1" x14ac:dyDescent="0.25">
      <c r="A758" s="276"/>
      <c r="B758" s="275" t="s">
        <v>557</v>
      </c>
      <c r="C758" s="515" t="s">
        <v>558</v>
      </c>
      <c r="D758" s="515"/>
      <c r="E758" s="515"/>
      <c r="F758" s="278" t="s">
        <v>510</v>
      </c>
      <c r="G758" s="287">
        <v>97</v>
      </c>
      <c r="H758" s="278"/>
      <c r="I758" s="287">
        <v>97</v>
      </c>
      <c r="J758" s="279"/>
      <c r="K758" s="278"/>
      <c r="L758" s="279">
        <v>32.5</v>
      </c>
      <c r="M758" s="278"/>
      <c r="N758" s="281">
        <v>633</v>
      </c>
    </row>
    <row r="759" spans="1:14" ht="15" customHeight="1" x14ac:dyDescent="0.25">
      <c r="A759" s="276"/>
      <c r="B759" s="275" t="s">
        <v>559</v>
      </c>
      <c r="C759" s="515" t="s">
        <v>560</v>
      </c>
      <c r="D759" s="515"/>
      <c r="E759" s="515"/>
      <c r="F759" s="278" t="s">
        <v>510</v>
      </c>
      <c r="G759" s="287">
        <v>51</v>
      </c>
      <c r="H759" s="278"/>
      <c r="I759" s="287">
        <v>51</v>
      </c>
      <c r="J759" s="279"/>
      <c r="K759" s="278"/>
      <c r="L759" s="279">
        <v>17.09</v>
      </c>
      <c r="M759" s="278"/>
      <c r="N759" s="281">
        <v>333</v>
      </c>
    </row>
    <row r="760" spans="1:14" ht="15" customHeight="1" x14ac:dyDescent="0.25">
      <c r="A760" s="231"/>
      <c r="B760" s="246"/>
      <c r="C760" s="514" t="s">
        <v>513</v>
      </c>
      <c r="D760" s="514"/>
      <c r="E760" s="514"/>
      <c r="F760" s="228"/>
      <c r="G760" s="228"/>
      <c r="H760" s="228"/>
      <c r="I760" s="228"/>
      <c r="J760" s="229"/>
      <c r="K760" s="228"/>
      <c r="L760" s="229">
        <v>106.3</v>
      </c>
      <c r="M760" s="284"/>
      <c r="N760" s="230">
        <v>1730</v>
      </c>
    </row>
    <row r="761" spans="1:14" ht="15" customHeight="1" x14ac:dyDescent="0.25">
      <c r="A761" s="272">
        <v>104</v>
      </c>
      <c r="B761" s="247" t="s">
        <v>864</v>
      </c>
      <c r="C761" s="514" t="s">
        <v>865</v>
      </c>
      <c r="D761" s="514"/>
      <c r="E761" s="514"/>
      <c r="F761" s="228" t="s">
        <v>862</v>
      </c>
      <c r="G761" s="228"/>
      <c r="H761" s="228"/>
      <c r="I761" s="292">
        <v>0.16</v>
      </c>
      <c r="J761" s="229"/>
      <c r="K761" s="228"/>
      <c r="L761" s="229"/>
      <c r="M761" s="228"/>
      <c r="N761" s="230"/>
    </row>
    <row r="762" spans="1:14" ht="15" customHeight="1" x14ac:dyDescent="0.25">
      <c r="A762" s="289"/>
      <c r="B762" s="290"/>
      <c r="C762" s="515" t="s">
        <v>863</v>
      </c>
      <c r="D762" s="515"/>
      <c r="E762" s="515"/>
      <c r="F762" s="515"/>
      <c r="G762" s="515"/>
      <c r="H762" s="515"/>
      <c r="I762" s="515"/>
      <c r="J762" s="515"/>
      <c r="K762" s="515"/>
      <c r="L762" s="515"/>
      <c r="M762" s="515"/>
      <c r="N762" s="516"/>
    </row>
    <row r="763" spans="1:14" ht="15" customHeight="1" x14ac:dyDescent="0.25">
      <c r="A763" s="274"/>
      <c r="B763" s="275" t="s">
        <v>610</v>
      </c>
      <c r="C763" s="515" t="s">
        <v>643</v>
      </c>
      <c r="D763" s="515"/>
      <c r="E763" s="515"/>
      <c r="F763" s="515"/>
      <c r="G763" s="515"/>
      <c r="H763" s="515"/>
      <c r="I763" s="515"/>
      <c r="J763" s="515"/>
      <c r="K763" s="515"/>
      <c r="L763" s="515"/>
      <c r="M763" s="515"/>
      <c r="N763" s="516"/>
    </row>
    <row r="764" spans="1:14" ht="15" customHeight="1" x14ac:dyDescent="0.25">
      <c r="A764" s="276"/>
      <c r="B764" s="277">
        <v>1</v>
      </c>
      <c r="C764" s="515" t="s">
        <v>500</v>
      </c>
      <c r="D764" s="515"/>
      <c r="E764" s="515"/>
      <c r="F764" s="278"/>
      <c r="G764" s="278"/>
      <c r="H764" s="278"/>
      <c r="I764" s="278"/>
      <c r="J764" s="279">
        <v>106.53</v>
      </c>
      <c r="K764" s="280">
        <v>1.2</v>
      </c>
      <c r="L764" s="279">
        <v>20.45</v>
      </c>
      <c r="M764" s="280">
        <v>19.5</v>
      </c>
      <c r="N764" s="281">
        <v>399</v>
      </c>
    </row>
    <row r="765" spans="1:14" ht="15" customHeight="1" x14ac:dyDescent="0.25">
      <c r="A765" s="276"/>
      <c r="B765" s="277">
        <v>2</v>
      </c>
      <c r="C765" s="515" t="s">
        <v>501</v>
      </c>
      <c r="D765" s="515"/>
      <c r="E765" s="515"/>
      <c r="F765" s="278"/>
      <c r="G765" s="278"/>
      <c r="H765" s="278"/>
      <c r="I765" s="278"/>
      <c r="J765" s="279">
        <v>43.07</v>
      </c>
      <c r="K765" s="280">
        <v>1.2</v>
      </c>
      <c r="L765" s="279">
        <v>8.27</v>
      </c>
      <c r="M765" s="280">
        <v>8.6</v>
      </c>
      <c r="N765" s="281">
        <v>71</v>
      </c>
    </row>
    <row r="766" spans="1:14" ht="15" customHeight="1" x14ac:dyDescent="0.25">
      <c r="A766" s="276"/>
      <c r="B766" s="277">
        <v>3</v>
      </c>
      <c r="C766" s="515" t="s">
        <v>502</v>
      </c>
      <c r="D766" s="515"/>
      <c r="E766" s="515"/>
      <c r="F766" s="278"/>
      <c r="G766" s="278"/>
      <c r="H766" s="278"/>
      <c r="I766" s="278"/>
      <c r="J766" s="279">
        <v>3.27</v>
      </c>
      <c r="K766" s="280">
        <v>1.2</v>
      </c>
      <c r="L766" s="279">
        <v>0.63</v>
      </c>
      <c r="M766" s="280">
        <v>19.5</v>
      </c>
      <c r="N766" s="281">
        <v>12</v>
      </c>
    </row>
    <row r="767" spans="1:14" ht="15" customHeight="1" x14ac:dyDescent="0.25">
      <c r="A767" s="276"/>
      <c r="B767" s="277">
        <v>4</v>
      </c>
      <c r="C767" s="515" t="s">
        <v>516</v>
      </c>
      <c r="D767" s="515"/>
      <c r="E767" s="515"/>
      <c r="F767" s="278"/>
      <c r="G767" s="278"/>
      <c r="H767" s="278"/>
      <c r="I767" s="278"/>
      <c r="J767" s="279">
        <v>23.82</v>
      </c>
      <c r="K767" s="278"/>
      <c r="L767" s="279">
        <v>3.81</v>
      </c>
      <c r="M767" s="282">
        <v>3.31</v>
      </c>
      <c r="N767" s="281">
        <v>13</v>
      </c>
    </row>
    <row r="768" spans="1:14" ht="15" customHeight="1" x14ac:dyDescent="0.25">
      <c r="A768" s="276"/>
      <c r="B768" s="275"/>
      <c r="C768" s="515" t="s">
        <v>503</v>
      </c>
      <c r="D768" s="515"/>
      <c r="E768" s="515"/>
      <c r="F768" s="278" t="s">
        <v>504</v>
      </c>
      <c r="G768" s="282">
        <v>8.9600000000000009</v>
      </c>
      <c r="H768" s="280">
        <v>1.2</v>
      </c>
      <c r="I768" s="291">
        <v>1.7203200000000001</v>
      </c>
      <c r="J768" s="279"/>
      <c r="K768" s="278"/>
      <c r="L768" s="279"/>
      <c r="M768" s="278"/>
      <c r="N768" s="281"/>
    </row>
    <row r="769" spans="1:14" ht="15" customHeight="1" x14ac:dyDescent="0.25">
      <c r="A769" s="276"/>
      <c r="B769" s="275"/>
      <c r="C769" s="515" t="s">
        <v>505</v>
      </c>
      <c r="D769" s="515"/>
      <c r="E769" s="515"/>
      <c r="F769" s="278" t="s">
        <v>504</v>
      </c>
      <c r="G769" s="280">
        <v>0.2</v>
      </c>
      <c r="H769" s="280">
        <v>1.2</v>
      </c>
      <c r="I769" s="295">
        <v>3.8399999999999997E-2</v>
      </c>
      <c r="J769" s="279"/>
      <c r="K769" s="278"/>
      <c r="L769" s="279"/>
      <c r="M769" s="278"/>
      <c r="N769" s="281"/>
    </row>
    <row r="770" spans="1:14" ht="15" customHeight="1" x14ac:dyDescent="0.25">
      <c r="A770" s="276"/>
      <c r="B770" s="275"/>
      <c r="C770" s="517" t="s">
        <v>506</v>
      </c>
      <c r="D770" s="517"/>
      <c r="E770" s="517"/>
      <c r="F770" s="284"/>
      <c r="G770" s="284"/>
      <c r="H770" s="284"/>
      <c r="I770" s="284"/>
      <c r="J770" s="285">
        <v>173.42</v>
      </c>
      <c r="K770" s="284"/>
      <c r="L770" s="285">
        <v>32.53</v>
      </c>
      <c r="M770" s="284"/>
      <c r="N770" s="286"/>
    </row>
    <row r="771" spans="1:14" ht="15" customHeight="1" x14ac:dyDescent="0.25">
      <c r="A771" s="276"/>
      <c r="B771" s="275"/>
      <c r="C771" s="515" t="s">
        <v>507</v>
      </c>
      <c r="D771" s="515"/>
      <c r="E771" s="515"/>
      <c r="F771" s="278"/>
      <c r="G771" s="278"/>
      <c r="H771" s="278"/>
      <c r="I771" s="278"/>
      <c r="J771" s="279"/>
      <c r="K771" s="278"/>
      <c r="L771" s="279">
        <v>21.08</v>
      </c>
      <c r="M771" s="278"/>
      <c r="N771" s="281">
        <v>411</v>
      </c>
    </row>
    <row r="772" spans="1:14" ht="15" customHeight="1" x14ac:dyDescent="0.25">
      <c r="A772" s="276"/>
      <c r="B772" s="275" t="s">
        <v>557</v>
      </c>
      <c r="C772" s="515" t="s">
        <v>558</v>
      </c>
      <c r="D772" s="515"/>
      <c r="E772" s="515"/>
      <c r="F772" s="278" t="s">
        <v>510</v>
      </c>
      <c r="G772" s="287">
        <v>97</v>
      </c>
      <c r="H772" s="278"/>
      <c r="I772" s="287">
        <v>97</v>
      </c>
      <c r="J772" s="279"/>
      <c r="K772" s="278"/>
      <c r="L772" s="279">
        <v>20.45</v>
      </c>
      <c r="M772" s="278"/>
      <c r="N772" s="281">
        <v>399</v>
      </c>
    </row>
    <row r="773" spans="1:14" ht="15" customHeight="1" x14ac:dyDescent="0.25">
      <c r="A773" s="276"/>
      <c r="B773" s="275" t="s">
        <v>559</v>
      </c>
      <c r="C773" s="515" t="s">
        <v>560</v>
      </c>
      <c r="D773" s="515"/>
      <c r="E773" s="515"/>
      <c r="F773" s="278" t="s">
        <v>510</v>
      </c>
      <c r="G773" s="287">
        <v>51</v>
      </c>
      <c r="H773" s="278"/>
      <c r="I773" s="287">
        <v>51</v>
      </c>
      <c r="J773" s="279"/>
      <c r="K773" s="278"/>
      <c r="L773" s="279">
        <v>10.75</v>
      </c>
      <c r="M773" s="278"/>
      <c r="N773" s="281">
        <v>210</v>
      </c>
    </row>
    <row r="774" spans="1:14" x14ac:dyDescent="0.25">
      <c r="A774" s="231"/>
      <c r="B774" s="246"/>
      <c r="C774" s="514" t="s">
        <v>513</v>
      </c>
      <c r="D774" s="514"/>
      <c r="E774" s="514"/>
      <c r="F774" s="228"/>
      <c r="G774" s="228"/>
      <c r="H774" s="228"/>
      <c r="I774" s="228"/>
      <c r="J774" s="229"/>
      <c r="K774" s="228"/>
      <c r="L774" s="229">
        <v>63.73</v>
      </c>
      <c r="M774" s="284"/>
      <c r="N774" s="230">
        <v>1092</v>
      </c>
    </row>
    <row r="775" spans="1:14" ht="15" customHeight="1" x14ac:dyDescent="0.25">
      <c r="A775" s="521" t="s">
        <v>866</v>
      </c>
      <c r="B775" s="522"/>
      <c r="C775" s="522"/>
      <c r="D775" s="522"/>
      <c r="E775" s="522"/>
      <c r="F775" s="522"/>
      <c r="G775" s="522"/>
      <c r="H775" s="522"/>
      <c r="I775" s="522"/>
      <c r="J775" s="522"/>
      <c r="K775" s="522"/>
      <c r="L775" s="522"/>
      <c r="M775" s="522"/>
      <c r="N775" s="523"/>
    </row>
    <row r="776" spans="1:14" ht="15" customHeight="1" x14ac:dyDescent="0.25">
      <c r="A776" s="272">
        <v>105</v>
      </c>
      <c r="B776" s="247" t="s">
        <v>867</v>
      </c>
      <c r="C776" s="514" t="s">
        <v>767</v>
      </c>
      <c r="D776" s="514"/>
      <c r="E776" s="514"/>
      <c r="F776" s="228" t="s">
        <v>768</v>
      </c>
      <c r="G776" s="228"/>
      <c r="H776" s="228"/>
      <c r="I776" s="292">
        <v>0.18</v>
      </c>
      <c r="J776" s="229"/>
      <c r="K776" s="228"/>
      <c r="L776" s="229"/>
      <c r="M776" s="228"/>
      <c r="N776" s="230"/>
    </row>
    <row r="777" spans="1:14" ht="15" customHeight="1" x14ac:dyDescent="0.25">
      <c r="A777" s="289"/>
      <c r="B777" s="290"/>
      <c r="C777" s="515" t="s">
        <v>769</v>
      </c>
      <c r="D777" s="515"/>
      <c r="E777" s="515"/>
      <c r="F777" s="515"/>
      <c r="G777" s="515"/>
      <c r="H777" s="515"/>
      <c r="I777" s="515"/>
      <c r="J777" s="515"/>
      <c r="K777" s="515"/>
      <c r="L777" s="515"/>
      <c r="M777" s="515"/>
      <c r="N777" s="516"/>
    </row>
    <row r="778" spans="1:14" ht="15" customHeight="1" x14ac:dyDescent="0.25">
      <c r="A778" s="274"/>
      <c r="B778" s="275" t="s">
        <v>648</v>
      </c>
      <c r="C778" s="515" t="s">
        <v>649</v>
      </c>
      <c r="D778" s="515"/>
      <c r="E778" s="515"/>
      <c r="F778" s="515"/>
      <c r="G778" s="515"/>
      <c r="H778" s="515"/>
      <c r="I778" s="515"/>
      <c r="J778" s="515"/>
      <c r="K778" s="515"/>
      <c r="L778" s="515"/>
      <c r="M778" s="515"/>
      <c r="N778" s="516"/>
    </row>
    <row r="779" spans="1:14" ht="15" customHeight="1" x14ac:dyDescent="0.25">
      <c r="A779" s="274"/>
      <c r="B779" s="275" t="s">
        <v>610</v>
      </c>
      <c r="C779" s="515" t="s">
        <v>643</v>
      </c>
      <c r="D779" s="515"/>
      <c r="E779" s="515"/>
      <c r="F779" s="515"/>
      <c r="G779" s="515"/>
      <c r="H779" s="515"/>
      <c r="I779" s="515"/>
      <c r="J779" s="515"/>
      <c r="K779" s="515"/>
      <c r="L779" s="515"/>
      <c r="M779" s="515"/>
      <c r="N779" s="516"/>
    </row>
    <row r="780" spans="1:14" x14ac:dyDescent="0.25">
      <c r="A780" s="276"/>
      <c r="B780" s="277">
        <v>1</v>
      </c>
      <c r="C780" s="515" t="s">
        <v>500</v>
      </c>
      <c r="D780" s="515"/>
      <c r="E780" s="515"/>
      <c r="F780" s="278"/>
      <c r="G780" s="278"/>
      <c r="H780" s="278"/>
      <c r="I780" s="278"/>
      <c r="J780" s="279">
        <v>210.12</v>
      </c>
      <c r="K780" s="282">
        <v>0.72</v>
      </c>
      <c r="L780" s="279">
        <v>27.23</v>
      </c>
      <c r="M780" s="280">
        <v>19.5</v>
      </c>
      <c r="N780" s="281">
        <v>531</v>
      </c>
    </row>
    <row r="781" spans="1:14" ht="15" customHeight="1" x14ac:dyDescent="0.25">
      <c r="A781" s="276"/>
      <c r="B781" s="277">
        <v>2</v>
      </c>
      <c r="C781" s="515" t="s">
        <v>501</v>
      </c>
      <c r="D781" s="515"/>
      <c r="E781" s="515"/>
      <c r="F781" s="278"/>
      <c r="G781" s="278"/>
      <c r="H781" s="278"/>
      <c r="I781" s="278"/>
      <c r="J781" s="279">
        <v>65.72</v>
      </c>
      <c r="K781" s="282">
        <v>0.72</v>
      </c>
      <c r="L781" s="279">
        <v>8.52</v>
      </c>
      <c r="M781" s="280">
        <v>8.6</v>
      </c>
      <c r="N781" s="281">
        <v>73</v>
      </c>
    </row>
    <row r="782" spans="1:14" x14ac:dyDescent="0.25">
      <c r="A782" s="276"/>
      <c r="B782" s="277">
        <v>3</v>
      </c>
      <c r="C782" s="515" t="s">
        <v>502</v>
      </c>
      <c r="D782" s="515"/>
      <c r="E782" s="515"/>
      <c r="F782" s="278"/>
      <c r="G782" s="278"/>
      <c r="H782" s="278"/>
      <c r="I782" s="278"/>
      <c r="J782" s="279">
        <v>3.27</v>
      </c>
      <c r="K782" s="282">
        <v>0.72</v>
      </c>
      <c r="L782" s="279">
        <v>0.42</v>
      </c>
      <c r="M782" s="280">
        <v>19.5</v>
      </c>
      <c r="N782" s="281">
        <v>8</v>
      </c>
    </row>
    <row r="783" spans="1:14" ht="15" customHeight="1" x14ac:dyDescent="0.25">
      <c r="A783" s="276"/>
      <c r="B783" s="277">
        <v>4</v>
      </c>
      <c r="C783" s="515" t="s">
        <v>516</v>
      </c>
      <c r="D783" s="515"/>
      <c r="E783" s="515"/>
      <c r="F783" s="278"/>
      <c r="G783" s="278"/>
      <c r="H783" s="278"/>
      <c r="I783" s="278"/>
      <c r="J783" s="279">
        <v>39.4</v>
      </c>
      <c r="K783" s="287">
        <v>0</v>
      </c>
      <c r="L783" s="279">
        <v>0</v>
      </c>
      <c r="M783" s="282">
        <v>3.31</v>
      </c>
      <c r="N783" s="281"/>
    </row>
    <row r="784" spans="1:14" ht="15" customHeight="1" x14ac:dyDescent="0.25">
      <c r="A784" s="276"/>
      <c r="B784" s="275"/>
      <c r="C784" s="515" t="s">
        <v>503</v>
      </c>
      <c r="D784" s="515"/>
      <c r="E784" s="515"/>
      <c r="F784" s="278" t="s">
        <v>504</v>
      </c>
      <c r="G784" s="282">
        <v>17.28</v>
      </c>
      <c r="H784" s="282">
        <v>0.72</v>
      </c>
      <c r="I784" s="300">
        <v>2.2394880000000001</v>
      </c>
      <c r="J784" s="279"/>
      <c r="K784" s="278"/>
      <c r="L784" s="279"/>
      <c r="M784" s="278"/>
      <c r="N784" s="281"/>
    </row>
    <row r="785" spans="1:14" ht="15" customHeight="1" x14ac:dyDescent="0.25">
      <c r="A785" s="276"/>
      <c r="B785" s="275"/>
      <c r="C785" s="515" t="s">
        <v>505</v>
      </c>
      <c r="D785" s="515"/>
      <c r="E785" s="515"/>
      <c r="F785" s="278" t="s">
        <v>504</v>
      </c>
      <c r="G785" s="280">
        <v>0.2</v>
      </c>
      <c r="H785" s="282">
        <v>0.72</v>
      </c>
      <c r="I785" s="291">
        <v>2.5919999999999999E-2</v>
      </c>
      <c r="J785" s="279"/>
      <c r="K785" s="278"/>
      <c r="L785" s="279"/>
      <c r="M785" s="278"/>
      <c r="N785" s="281"/>
    </row>
    <row r="786" spans="1:14" ht="15" customHeight="1" x14ac:dyDescent="0.25">
      <c r="A786" s="276"/>
      <c r="B786" s="275"/>
      <c r="C786" s="517" t="s">
        <v>506</v>
      </c>
      <c r="D786" s="517"/>
      <c r="E786" s="517"/>
      <c r="F786" s="284"/>
      <c r="G786" s="284"/>
      <c r="H786" s="284"/>
      <c r="I786" s="284"/>
      <c r="J786" s="285">
        <v>315.24</v>
      </c>
      <c r="K786" s="284"/>
      <c r="L786" s="285">
        <v>35.75</v>
      </c>
      <c r="M786" s="284"/>
      <c r="N786" s="286"/>
    </row>
    <row r="787" spans="1:14" ht="15" customHeight="1" x14ac:dyDescent="0.25">
      <c r="A787" s="276"/>
      <c r="B787" s="275"/>
      <c r="C787" s="515" t="s">
        <v>507</v>
      </c>
      <c r="D787" s="515"/>
      <c r="E787" s="515"/>
      <c r="F787" s="278"/>
      <c r="G787" s="278"/>
      <c r="H787" s="278"/>
      <c r="I787" s="278"/>
      <c r="J787" s="279"/>
      <c r="K787" s="278"/>
      <c r="L787" s="279">
        <v>27.65</v>
      </c>
      <c r="M787" s="278"/>
      <c r="N787" s="281">
        <v>539</v>
      </c>
    </row>
    <row r="788" spans="1:14" ht="33.75" x14ac:dyDescent="0.25">
      <c r="A788" s="276"/>
      <c r="B788" s="275" t="s">
        <v>557</v>
      </c>
      <c r="C788" s="515" t="s">
        <v>558</v>
      </c>
      <c r="D788" s="515"/>
      <c r="E788" s="515"/>
      <c r="F788" s="278" t="s">
        <v>510</v>
      </c>
      <c r="G788" s="287">
        <v>97</v>
      </c>
      <c r="H788" s="278"/>
      <c r="I788" s="287">
        <v>97</v>
      </c>
      <c r="J788" s="279"/>
      <c r="K788" s="278"/>
      <c r="L788" s="279">
        <v>26.82</v>
      </c>
      <c r="M788" s="278"/>
      <c r="N788" s="281">
        <v>523</v>
      </c>
    </row>
    <row r="789" spans="1:14" ht="33.75" x14ac:dyDescent="0.25">
      <c r="A789" s="276"/>
      <c r="B789" s="275" t="s">
        <v>559</v>
      </c>
      <c r="C789" s="515" t="s">
        <v>560</v>
      </c>
      <c r="D789" s="515"/>
      <c r="E789" s="515"/>
      <c r="F789" s="278" t="s">
        <v>510</v>
      </c>
      <c r="G789" s="287">
        <v>51</v>
      </c>
      <c r="H789" s="278"/>
      <c r="I789" s="287">
        <v>51</v>
      </c>
      <c r="J789" s="279"/>
      <c r="K789" s="278"/>
      <c r="L789" s="279">
        <v>14.1</v>
      </c>
      <c r="M789" s="278"/>
      <c r="N789" s="281">
        <v>275</v>
      </c>
    </row>
    <row r="790" spans="1:14" x14ac:dyDescent="0.25">
      <c r="A790" s="231"/>
      <c r="B790" s="246"/>
      <c r="C790" s="514" t="s">
        <v>513</v>
      </c>
      <c r="D790" s="514"/>
      <c r="E790" s="514"/>
      <c r="F790" s="228"/>
      <c r="G790" s="228"/>
      <c r="H790" s="228"/>
      <c r="I790" s="228"/>
      <c r="J790" s="229"/>
      <c r="K790" s="228"/>
      <c r="L790" s="229">
        <v>76.67</v>
      </c>
      <c r="M790" s="284"/>
      <c r="N790" s="230">
        <v>1402</v>
      </c>
    </row>
    <row r="791" spans="1:14" x14ac:dyDescent="0.25">
      <c r="A791" s="272">
        <v>106</v>
      </c>
      <c r="B791" s="247" t="s">
        <v>818</v>
      </c>
      <c r="C791" s="514" t="s">
        <v>868</v>
      </c>
      <c r="D791" s="514"/>
      <c r="E791" s="514"/>
      <c r="F791" s="228" t="s">
        <v>759</v>
      </c>
      <c r="G791" s="228"/>
      <c r="H791" s="228"/>
      <c r="I791" s="273">
        <v>2</v>
      </c>
      <c r="J791" s="229"/>
      <c r="K791" s="228"/>
      <c r="L791" s="229"/>
      <c r="M791" s="228"/>
      <c r="N791" s="230"/>
    </row>
    <row r="792" spans="1:14" ht="22.5" x14ac:dyDescent="0.25">
      <c r="A792" s="274"/>
      <c r="B792" s="275" t="s">
        <v>610</v>
      </c>
      <c r="C792" s="515" t="s">
        <v>643</v>
      </c>
      <c r="D792" s="515"/>
      <c r="E792" s="515"/>
      <c r="F792" s="515"/>
      <c r="G792" s="515"/>
      <c r="H792" s="515"/>
      <c r="I792" s="515"/>
      <c r="J792" s="515"/>
      <c r="K792" s="515"/>
      <c r="L792" s="515"/>
      <c r="M792" s="515"/>
      <c r="N792" s="516"/>
    </row>
    <row r="793" spans="1:14" x14ac:dyDescent="0.25">
      <c r="A793" s="276"/>
      <c r="B793" s="277">
        <v>1</v>
      </c>
      <c r="C793" s="515" t="s">
        <v>500</v>
      </c>
      <c r="D793" s="515"/>
      <c r="E793" s="515"/>
      <c r="F793" s="278"/>
      <c r="G793" s="278"/>
      <c r="H793" s="278"/>
      <c r="I793" s="278"/>
      <c r="J793" s="279">
        <v>95.58</v>
      </c>
      <c r="K793" s="280">
        <v>1.2</v>
      </c>
      <c r="L793" s="279">
        <v>229.39</v>
      </c>
      <c r="M793" s="280">
        <v>19.5</v>
      </c>
      <c r="N793" s="281">
        <v>4473</v>
      </c>
    </row>
    <row r="794" spans="1:14" x14ac:dyDescent="0.25">
      <c r="A794" s="276"/>
      <c r="B794" s="277">
        <v>2</v>
      </c>
      <c r="C794" s="515" t="s">
        <v>501</v>
      </c>
      <c r="D794" s="515"/>
      <c r="E794" s="515"/>
      <c r="F794" s="278"/>
      <c r="G794" s="278"/>
      <c r="H794" s="278"/>
      <c r="I794" s="278"/>
      <c r="J794" s="279">
        <v>2.15</v>
      </c>
      <c r="K794" s="280">
        <v>1.2</v>
      </c>
      <c r="L794" s="279">
        <v>5.16</v>
      </c>
      <c r="M794" s="280">
        <v>8.6</v>
      </c>
      <c r="N794" s="281">
        <v>44</v>
      </c>
    </row>
    <row r="795" spans="1:14" x14ac:dyDescent="0.25">
      <c r="A795" s="276"/>
      <c r="B795" s="277">
        <v>3</v>
      </c>
      <c r="C795" s="515" t="s">
        <v>502</v>
      </c>
      <c r="D795" s="515"/>
      <c r="E795" s="515"/>
      <c r="F795" s="278"/>
      <c r="G795" s="278"/>
      <c r="H795" s="278"/>
      <c r="I795" s="278"/>
      <c r="J795" s="279">
        <v>0.16</v>
      </c>
      <c r="K795" s="280">
        <v>1.2</v>
      </c>
      <c r="L795" s="279">
        <v>0.38</v>
      </c>
      <c r="M795" s="280">
        <v>19.5</v>
      </c>
      <c r="N795" s="281">
        <v>7</v>
      </c>
    </row>
    <row r="796" spans="1:14" x14ac:dyDescent="0.25">
      <c r="A796" s="276"/>
      <c r="B796" s="277">
        <v>4</v>
      </c>
      <c r="C796" s="515" t="s">
        <v>516</v>
      </c>
      <c r="D796" s="515"/>
      <c r="E796" s="515"/>
      <c r="F796" s="278"/>
      <c r="G796" s="278"/>
      <c r="H796" s="278"/>
      <c r="I796" s="278"/>
      <c r="J796" s="279">
        <v>50.46</v>
      </c>
      <c r="K796" s="278"/>
      <c r="L796" s="279">
        <v>100.92</v>
      </c>
      <c r="M796" s="282">
        <v>3.31</v>
      </c>
      <c r="N796" s="281">
        <v>334</v>
      </c>
    </row>
    <row r="797" spans="1:14" x14ac:dyDescent="0.25">
      <c r="A797" s="276"/>
      <c r="B797" s="275"/>
      <c r="C797" s="515" t="s">
        <v>503</v>
      </c>
      <c r="D797" s="515"/>
      <c r="E797" s="515"/>
      <c r="F797" s="278" t="s">
        <v>504</v>
      </c>
      <c r="G797" s="282">
        <v>7.86</v>
      </c>
      <c r="H797" s="280">
        <v>1.2</v>
      </c>
      <c r="I797" s="283">
        <v>18.864000000000001</v>
      </c>
      <c r="J797" s="279"/>
      <c r="K797" s="278"/>
      <c r="L797" s="279"/>
      <c r="M797" s="278"/>
      <c r="N797" s="281"/>
    </row>
    <row r="798" spans="1:14" x14ac:dyDescent="0.25">
      <c r="A798" s="276"/>
      <c r="B798" s="275"/>
      <c r="C798" s="515" t="s">
        <v>505</v>
      </c>
      <c r="D798" s="515"/>
      <c r="E798" s="515"/>
      <c r="F798" s="278" t="s">
        <v>504</v>
      </c>
      <c r="G798" s="282">
        <v>0.01</v>
      </c>
      <c r="H798" s="280">
        <v>1.2</v>
      </c>
      <c r="I798" s="283">
        <v>2.4E-2</v>
      </c>
      <c r="J798" s="279"/>
      <c r="K798" s="278"/>
      <c r="L798" s="279"/>
      <c r="M798" s="278"/>
      <c r="N798" s="281"/>
    </row>
    <row r="799" spans="1:14" x14ac:dyDescent="0.25">
      <c r="A799" s="276"/>
      <c r="B799" s="275"/>
      <c r="C799" s="517" t="s">
        <v>506</v>
      </c>
      <c r="D799" s="517"/>
      <c r="E799" s="517"/>
      <c r="F799" s="284"/>
      <c r="G799" s="284"/>
      <c r="H799" s="284"/>
      <c r="I799" s="284"/>
      <c r="J799" s="285">
        <v>148.19</v>
      </c>
      <c r="K799" s="284"/>
      <c r="L799" s="285">
        <v>335.47</v>
      </c>
      <c r="M799" s="284"/>
      <c r="N799" s="286"/>
    </row>
    <row r="800" spans="1:14" x14ac:dyDescent="0.25">
      <c r="A800" s="276"/>
      <c r="B800" s="275"/>
      <c r="C800" s="515" t="s">
        <v>507</v>
      </c>
      <c r="D800" s="515"/>
      <c r="E800" s="515"/>
      <c r="F800" s="278"/>
      <c r="G800" s="278"/>
      <c r="H800" s="278"/>
      <c r="I800" s="278"/>
      <c r="J800" s="279"/>
      <c r="K800" s="278"/>
      <c r="L800" s="279">
        <v>229.77</v>
      </c>
      <c r="M800" s="278"/>
      <c r="N800" s="281">
        <v>4480</v>
      </c>
    </row>
    <row r="801" spans="1:14" ht="33.75" x14ac:dyDescent="0.25">
      <c r="A801" s="276"/>
      <c r="B801" s="275" t="s">
        <v>557</v>
      </c>
      <c r="C801" s="515" t="s">
        <v>558</v>
      </c>
      <c r="D801" s="515"/>
      <c r="E801" s="515"/>
      <c r="F801" s="278" t="s">
        <v>510</v>
      </c>
      <c r="G801" s="287">
        <v>97</v>
      </c>
      <c r="H801" s="278"/>
      <c r="I801" s="287">
        <v>97</v>
      </c>
      <c r="J801" s="279"/>
      <c r="K801" s="278"/>
      <c r="L801" s="279">
        <v>222.88</v>
      </c>
      <c r="M801" s="278"/>
      <c r="N801" s="281">
        <v>4346</v>
      </c>
    </row>
    <row r="802" spans="1:14" ht="33.75" x14ac:dyDescent="0.25">
      <c r="A802" s="276"/>
      <c r="B802" s="275" t="s">
        <v>559</v>
      </c>
      <c r="C802" s="515" t="s">
        <v>560</v>
      </c>
      <c r="D802" s="515"/>
      <c r="E802" s="515"/>
      <c r="F802" s="278" t="s">
        <v>510</v>
      </c>
      <c r="G802" s="287">
        <v>51</v>
      </c>
      <c r="H802" s="278"/>
      <c r="I802" s="287">
        <v>51</v>
      </c>
      <c r="J802" s="279"/>
      <c r="K802" s="278"/>
      <c r="L802" s="279">
        <v>117.18</v>
      </c>
      <c r="M802" s="278"/>
      <c r="N802" s="281">
        <v>2285</v>
      </c>
    </row>
    <row r="803" spans="1:14" x14ac:dyDescent="0.25">
      <c r="A803" s="231"/>
      <c r="B803" s="246"/>
      <c r="C803" s="514" t="s">
        <v>513</v>
      </c>
      <c r="D803" s="514"/>
      <c r="E803" s="514"/>
      <c r="F803" s="228"/>
      <c r="G803" s="228"/>
      <c r="H803" s="228"/>
      <c r="I803" s="228"/>
      <c r="J803" s="229"/>
      <c r="K803" s="228"/>
      <c r="L803" s="229">
        <v>675.53</v>
      </c>
      <c r="M803" s="284"/>
      <c r="N803" s="230">
        <v>11482</v>
      </c>
    </row>
    <row r="804" spans="1:14" x14ac:dyDescent="0.25">
      <c r="A804" s="232"/>
      <c r="B804" s="246"/>
      <c r="C804" s="246"/>
      <c r="D804" s="246"/>
      <c r="E804" s="246"/>
      <c r="F804" s="232"/>
      <c r="G804" s="232"/>
      <c r="H804" s="232"/>
      <c r="I804" s="232"/>
      <c r="J804" s="236"/>
      <c r="K804" s="232"/>
      <c r="L804" s="236"/>
      <c r="M804" s="278"/>
      <c r="N804" s="236"/>
    </row>
    <row r="805" spans="1:14" x14ac:dyDescent="0.25">
      <c r="A805" s="296"/>
      <c r="B805" s="237"/>
      <c r="C805" s="514" t="s">
        <v>869</v>
      </c>
      <c r="D805" s="514"/>
      <c r="E805" s="514"/>
      <c r="F805" s="514"/>
      <c r="G805" s="514"/>
      <c r="H805" s="514"/>
      <c r="I805" s="514"/>
      <c r="J805" s="514"/>
      <c r="K805" s="514"/>
      <c r="L805" s="238">
        <v>109469.79</v>
      </c>
      <c r="M805" s="239"/>
      <c r="N805" s="240"/>
    </row>
    <row r="806" spans="1:14" x14ac:dyDescent="0.25">
      <c r="A806" s="518" t="s">
        <v>870</v>
      </c>
      <c r="B806" s="519"/>
      <c r="C806" s="519"/>
      <c r="D806" s="519"/>
      <c r="E806" s="519"/>
      <c r="F806" s="519"/>
      <c r="G806" s="519"/>
      <c r="H806" s="519"/>
      <c r="I806" s="519"/>
      <c r="J806" s="519"/>
      <c r="K806" s="519"/>
      <c r="L806" s="519"/>
      <c r="M806" s="519"/>
      <c r="N806" s="520"/>
    </row>
    <row r="807" spans="1:14" x14ac:dyDescent="0.25">
      <c r="A807" s="272">
        <v>107</v>
      </c>
      <c r="B807" s="247" t="s">
        <v>548</v>
      </c>
      <c r="C807" s="514" t="s">
        <v>871</v>
      </c>
      <c r="D807" s="514"/>
      <c r="E807" s="514"/>
      <c r="F807" s="228" t="s">
        <v>550</v>
      </c>
      <c r="G807" s="228"/>
      <c r="H807" s="228"/>
      <c r="I807" s="273">
        <v>1280</v>
      </c>
      <c r="J807" s="229">
        <v>508.31</v>
      </c>
      <c r="K807" s="228"/>
      <c r="L807" s="229">
        <v>650636.80000000005</v>
      </c>
      <c r="M807" s="292">
        <v>3.31</v>
      </c>
      <c r="N807" s="230">
        <v>2153608</v>
      </c>
    </row>
    <row r="808" spans="1:14" x14ac:dyDescent="0.25">
      <c r="A808" s="231"/>
      <c r="B808" s="246"/>
      <c r="C808" s="256" t="s">
        <v>761</v>
      </c>
      <c r="D808" s="293"/>
      <c r="E808" s="293"/>
      <c r="F808" s="232"/>
      <c r="G808" s="232"/>
      <c r="H808" s="232"/>
      <c r="I808" s="232"/>
      <c r="J808" s="233"/>
      <c r="K808" s="232"/>
      <c r="L808" s="233"/>
      <c r="M808" s="234"/>
      <c r="N808" s="235"/>
    </row>
    <row r="809" spans="1:14" x14ac:dyDescent="0.25">
      <c r="A809" s="289"/>
      <c r="B809" s="290"/>
      <c r="C809" s="515" t="s">
        <v>872</v>
      </c>
      <c r="D809" s="515"/>
      <c r="E809" s="515"/>
      <c r="F809" s="515"/>
      <c r="G809" s="515"/>
      <c r="H809" s="515"/>
      <c r="I809" s="515"/>
      <c r="J809" s="515"/>
      <c r="K809" s="515"/>
      <c r="L809" s="515"/>
      <c r="M809" s="515"/>
      <c r="N809" s="516"/>
    </row>
    <row r="810" spans="1:14" x14ac:dyDescent="0.25">
      <c r="A810" s="289"/>
      <c r="B810" s="290"/>
      <c r="C810" s="515" t="s">
        <v>873</v>
      </c>
      <c r="D810" s="515"/>
      <c r="E810" s="515"/>
      <c r="F810" s="515"/>
      <c r="G810" s="515"/>
      <c r="H810" s="515"/>
      <c r="I810" s="515"/>
      <c r="J810" s="515"/>
      <c r="K810" s="515"/>
      <c r="L810" s="515"/>
      <c r="M810" s="515"/>
      <c r="N810" s="516"/>
    </row>
    <row r="811" spans="1:14" x14ac:dyDescent="0.25">
      <c r="A811" s="272">
        <v>108</v>
      </c>
      <c r="B811" s="247" t="s">
        <v>548</v>
      </c>
      <c r="C811" s="514" t="s">
        <v>874</v>
      </c>
      <c r="D811" s="514"/>
      <c r="E811" s="514"/>
      <c r="F811" s="228" t="s">
        <v>542</v>
      </c>
      <c r="G811" s="228"/>
      <c r="H811" s="228"/>
      <c r="I811" s="273">
        <v>3</v>
      </c>
      <c r="J811" s="229">
        <v>2265.86</v>
      </c>
      <c r="K811" s="228"/>
      <c r="L811" s="229">
        <v>6797.58</v>
      </c>
      <c r="M811" s="292">
        <v>3.31</v>
      </c>
      <c r="N811" s="230">
        <v>22500</v>
      </c>
    </row>
    <row r="812" spans="1:14" x14ac:dyDescent="0.25">
      <c r="A812" s="231"/>
      <c r="B812" s="246"/>
      <c r="C812" s="256" t="s">
        <v>761</v>
      </c>
      <c r="D812" s="293"/>
      <c r="E812" s="293"/>
      <c r="F812" s="232"/>
      <c r="G812" s="232"/>
      <c r="H812" s="232"/>
      <c r="I812" s="232"/>
      <c r="J812" s="233"/>
      <c r="K812" s="232"/>
      <c r="L812" s="233"/>
      <c r="M812" s="234"/>
      <c r="N812" s="235"/>
    </row>
    <row r="813" spans="1:14" x14ac:dyDescent="0.25">
      <c r="A813" s="289"/>
      <c r="B813" s="290"/>
      <c r="C813" s="515" t="s">
        <v>875</v>
      </c>
      <c r="D813" s="515"/>
      <c r="E813" s="515"/>
      <c r="F813" s="515"/>
      <c r="G813" s="515"/>
      <c r="H813" s="515"/>
      <c r="I813" s="515"/>
      <c r="J813" s="515"/>
      <c r="K813" s="515"/>
      <c r="L813" s="515"/>
      <c r="M813" s="515"/>
      <c r="N813" s="516"/>
    </row>
    <row r="814" spans="1:14" x14ac:dyDescent="0.25">
      <c r="A814" s="289"/>
      <c r="B814" s="290"/>
      <c r="C814" s="515" t="s">
        <v>876</v>
      </c>
      <c r="D814" s="515"/>
      <c r="E814" s="515"/>
      <c r="F814" s="515"/>
      <c r="G814" s="515"/>
      <c r="H814" s="515"/>
      <c r="I814" s="515"/>
      <c r="J814" s="515"/>
      <c r="K814" s="515"/>
      <c r="L814" s="515"/>
      <c r="M814" s="515"/>
      <c r="N814" s="516"/>
    </row>
    <row r="815" spans="1:14" x14ac:dyDescent="0.25">
      <c r="A815" s="272">
        <v>109</v>
      </c>
      <c r="B815" s="247" t="s">
        <v>548</v>
      </c>
      <c r="C815" s="514" t="s">
        <v>877</v>
      </c>
      <c r="D815" s="514"/>
      <c r="E815" s="514"/>
      <c r="F815" s="228" t="s">
        <v>542</v>
      </c>
      <c r="G815" s="228"/>
      <c r="H815" s="228"/>
      <c r="I815" s="273">
        <v>1</v>
      </c>
      <c r="J815" s="229">
        <v>1399.55</v>
      </c>
      <c r="K815" s="228"/>
      <c r="L815" s="229">
        <v>1399.55</v>
      </c>
      <c r="M815" s="292">
        <v>3.31</v>
      </c>
      <c r="N815" s="230">
        <v>4633</v>
      </c>
    </row>
    <row r="816" spans="1:14" x14ac:dyDescent="0.25">
      <c r="A816" s="231"/>
      <c r="B816" s="246"/>
      <c r="C816" s="256" t="s">
        <v>761</v>
      </c>
      <c r="D816" s="293"/>
      <c r="E816" s="293"/>
      <c r="F816" s="232"/>
      <c r="G816" s="232"/>
      <c r="H816" s="232"/>
      <c r="I816" s="232"/>
      <c r="J816" s="233"/>
      <c r="K816" s="232"/>
      <c r="L816" s="233"/>
      <c r="M816" s="234"/>
      <c r="N816" s="235"/>
    </row>
    <row r="817" spans="1:14" x14ac:dyDescent="0.25">
      <c r="A817" s="289"/>
      <c r="B817" s="290"/>
      <c r="C817" s="515" t="s">
        <v>878</v>
      </c>
      <c r="D817" s="515"/>
      <c r="E817" s="515"/>
      <c r="F817" s="515"/>
      <c r="G817" s="515"/>
      <c r="H817" s="515"/>
      <c r="I817" s="515"/>
      <c r="J817" s="515"/>
      <c r="K817" s="515"/>
      <c r="L817" s="515"/>
      <c r="M817" s="515"/>
      <c r="N817" s="516"/>
    </row>
    <row r="818" spans="1:14" x14ac:dyDescent="0.25">
      <c r="A818" s="272">
        <v>110</v>
      </c>
      <c r="B818" s="247" t="s">
        <v>548</v>
      </c>
      <c r="C818" s="514" t="s">
        <v>879</v>
      </c>
      <c r="D818" s="514"/>
      <c r="E818" s="514"/>
      <c r="F818" s="228" t="s">
        <v>542</v>
      </c>
      <c r="G818" s="228"/>
      <c r="H818" s="228"/>
      <c r="I818" s="273">
        <v>2</v>
      </c>
      <c r="J818" s="229">
        <v>1007.05</v>
      </c>
      <c r="K818" s="228"/>
      <c r="L818" s="229">
        <v>2014.1</v>
      </c>
      <c r="M818" s="292">
        <v>3.31</v>
      </c>
      <c r="N818" s="230">
        <v>6667</v>
      </c>
    </row>
    <row r="819" spans="1:14" x14ac:dyDescent="0.25">
      <c r="A819" s="231"/>
      <c r="B819" s="246"/>
      <c r="C819" s="256" t="s">
        <v>761</v>
      </c>
      <c r="D819" s="293"/>
      <c r="E819" s="293"/>
      <c r="F819" s="232"/>
      <c r="G819" s="232"/>
      <c r="H819" s="232"/>
      <c r="I819" s="232"/>
      <c r="J819" s="233"/>
      <c r="K819" s="232"/>
      <c r="L819" s="233"/>
      <c r="M819" s="234"/>
      <c r="N819" s="235"/>
    </row>
    <row r="820" spans="1:14" x14ac:dyDescent="0.25">
      <c r="A820" s="289"/>
      <c r="B820" s="290"/>
      <c r="C820" s="515" t="s">
        <v>880</v>
      </c>
      <c r="D820" s="515"/>
      <c r="E820" s="515"/>
      <c r="F820" s="515"/>
      <c r="G820" s="515"/>
      <c r="H820" s="515"/>
      <c r="I820" s="515"/>
      <c r="J820" s="515"/>
      <c r="K820" s="515"/>
      <c r="L820" s="515"/>
      <c r="M820" s="515"/>
      <c r="N820" s="516"/>
    </row>
    <row r="821" spans="1:14" x14ac:dyDescent="0.25">
      <c r="A821" s="272">
        <v>111</v>
      </c>
      <c r="B821" s="247" t="s">
        <v>881</v>
      </c>
      <c r="C821" s="514" t="s">
        <v>882</v>
      </c>
      <c r="D821" s="514"/>
      <c r="E821" s="514"/>
      <c r="F821" s="228" t="s">
        <v>883</v>
      </c>
      <c r="G821" s="228"/>
      <c r="H821" s="228"/>
      <c r="I821" s="273">
        <v>30</v>
      </c>
      <c r="J821" s="229">
        <v>162.07</v>
      </c>
      <c r="K821" s="228"/>
      <c r="L821" s="229">
        <v>4862.1000000000004</v>
      </c>
      <c r="M821" s="292">
        <v>3.31</v>
      </c>
      <c r="N821" s="230">
        <v>16094</v>
      </c>
    </row>
    <row r="822" spans="1:14" x14ac:dyDescent="0.25">
      <c r="A822" s="231"/>
      <c r="B822" s="246"/>
      <c r="C822" s="256" t="s">
        <v>761</v>
      </c>
      <c r="D822" s="293"/>
      <c r="E822" s="293"/>
      <c r="F822" s="232"/>
      <c r="G822" s="232"/>
      <c r="H822" s="232"/>
      <c r="I822" s="232"/>
      <c r="J822" s="233"/>
      <c r="K822" s="232"/>
      <c r="L822" s="233"/>
      <c r="M822" s="234"/>
      <c r="N822" s="235"/>
    </row>
    <row r="823" spans="1:14" x14ac:dyDescent="0.25">
      <c r="A823" s="272">
        <v>112</v>
      </c>
      <c r="B823" s="247" t="s">
        <v>884</v>
      </c>
      <c r="C823" s="514" t="s">
        <v>885</v>
      </c>
      <c r="D823" s="514"/>
      <c r="E823" s="514"/>
      <c r="F823" s="228" t="s">
        <v>886</v>
      </c>
      <c r="G823" s="228"/>
      <c r="H823" s="228"/>
      <c r="I823" s="297">
        <v>19.76868</v>
      </c>
      <c r="J823" s="229">
        <v>1452.7</v>
      </c>
      <c r="K823" s="228"/>
      <c r="L823" s="229">
        <v>28717.96</v>
      </c>
      <c r="M823" s="292">
        <v>3.31</v>
      </c>
      <c r="N823" s="230">
        <v>95056</v>
      </c>
    </row>
    <row r="824" spans="1:14" x14ac:dyDescent="0.25">
      <c r="A824" s="231"/>
      <c r="B824" s="246"/>
      <c r="C824" s="256" t="s">
        <v>761</v>
      </c>
      <c r="D824" s="293"/>
      <c r="E824" s="293"/>
      <c r="F824" s="232"/>
      <c r="G824" s="232"/>
      <c r="H824" s="232"/>
      <c r="I824" s="232"/>
      <c r="J824" s="233"/>
      <c r="K824" s="232"/>
      <c r="L824" s="233"/>
      <c r="M824" s="234"/>
      <c r="N824" s="235"/>
    </row>
    <row r="825" spans="1:14" x14ac:dyDescent="0.25">
      <c r="A825" s="289"/>
      <c r="B825" s="290"/>
      <c r="C825" s="515" t="s">
        <v>887</v>
      </c>
      <c r="D825" s="515"/>
      <c r="E825" s="515"/>
      <c r="F825" s="515"/>
      <c r="G825" s="515"/>
      <c r="H825" s="515"/>
      <c r="I825" s="515"/>
      <c r="J825" s="515"/>
      <c r="K825" s="515"/>
      <c r="L825" s="515"/>
      <c r="M825" s="515"/>
      <c r="N825" s="516"/>
    </row>
    <row r="826" spans="1:14" x14ac:dyDescent="0.25">
      <c r="A826" s="272">
        <v>113</v>
      </c>
      <c r="B826" s="247" t="s">
        <v>888</v>
      </c>
      <c r="C826" s="514" t="s">
        <v>889</v>
      </c>
      <c r="D826" s="514"/>
      <c r="E826" s="514"/>
      <c r="F826" s="228" t="s">
        <v>883</v>
      </c>
      <c r="G826" s="228"/>
      <c r="H826" s="228"/>
      <c r="I826" s="288">
        <v>4.8</v>
      </c>
      <c r="J826" s="229">
        <v>100.45</v>
      </c>
      <c r="K826" s="228"/>
      <c r="L826" s="229">
        <v>482.16</v>
      </c>
      <c r="M826" s="292">
        <v>3.31</v>
      </c>
      <c r="N826" s="230">
        <v>1596</v>
      </c>
    </row>
    <row r="827" spans="1:14" x14ac:dyDescent="0.25">
      <c r="A827" s="231"/>
      <c r="B827" s="246"/>
      <c r="C827" s="256" t="s">
        <v>761</v>
      </c>
      <c r="D827" s="293"/>
      <c r="E827" s="293"/>
      <c r="F827" s="232"/>
      <c r="G827" s="232"/>
      <c r="H827" s="232"/>
      <c r="I827" s="232"/>
      <c r="J827" s="233"/>
      <c r="K827" s="232"/>
      <c r="L827" s="233"/>
      <c r="M827" s="234"/>
      <c r="N827" s="235"/>
    </row>
    <row r="828" spans="1:14" x14ac:dyDescent="0.25">
      <c r="A828" s="521" t="s">
        <v>842</v>
      </c>
      <c r="B828" s="522"/>
      <c r="C828" s="522"/>
      <c r="D828" s="522"/>
      <c r="E828" s="522"/>
      <c r="F828" s="522"/>
      <c r="G828" s="522"/>
      <c r="H828" s="522"/>
      <c r="I828" s="522"/>
      <c r="J828" s="522"/>
      <c r="K828" s="522"/>
      <c r="L828" s="522"/>
      <c r="M828" s="522"/>
      <c r="N828" s="523"/>
    </row>
    <row r="829" spans="1:14" x14ac:dyDescent="0.25">
      <c r="A829" s="272">
        <v>114</v>
      </c>
      <c r="B829" s="247" t="s">
        <v>890</v>
      </c>
      <c r="C829" s="514" t="s">
        <v>891</v>
      </c>
      <c r="D829" s="514"/>
      <c r="E829" s="514"/>
      <c r="F829" s="228" t="s">
        <v>550</v>
      </c>
      <c r="G829" s="228"/>
      <c r="H829" s="228"/>
      <c r="I829" s="273">
        <v>32</v>
      </c>
      <c r="J829" s="229">
        <v>621.62</v>
      </c>
      <c r="K829" s="228"/>
      <c r="L829" s="229">
        <v>19891.84</v>
      </c>
      <c r="M829" s="292">
        <v>3.31</v>
      </c>
      <c r="N829" s="230">
        <v>65842</v>
      </c>
    </row>
    <row r="830" spans="1:14" x14ac:dyDescent="0.25">
      <c r="A830" s="231"/>
      <c r="B830" s="246"/>
      <c r="C830" s="256" t="s">
        <v>761</v>
      </c>
      <c r="D830" s="293"/>
      <c r="E830" s="293"/>
      <c r="F830" s="232"/>
      <c r="G830" s="232"/>
      <c r="H830" s="232"/>
      <c r="I830" s="232"/>
      <c r="J830" s="233"/>
      <c r="K830" s="232"/>
      <c r="L830" s="233"/>
      <c r="M830" s="234"/>
      <c r="N830" s="235"/>
    </row>
    <row r="831" spans="1:14" x14ac:dyDescent="0.25">
      <c r="A831" s="289"/>
      <c r="B831" s="290"/>
      <c r="C831" s="515" t="s">
        <v>855</v>
      </c>
      <c r="D831" s="515"/>
      <c r="E831" s="515"/>
      <c r="F831" s="515"/>
      <c r="G831" s="515"/>
      <c r="H831" s="515"/>
      <c r="I831" s="515"/>
      <c r="J831" s="515"/>
      <c r="K831" s="515"/>
      <c r="L831" s="515"/>
      <c r="M831" s="515"/>
      <c r="N831" s="516"/>
    </row>
    <row r="832" spans="1:14" x14ac:dyDescent="0.25">
      <c r="A832" s="272">
        <v>115</v>
      </c>
      <c r="B832" s="247" t="s">
        <v>892</v>
      </c>
      <c r="C832" s="514" t="s">
        <v>893</v>
      </c>
      <c r="D832" s="514"/>
      <c r="E832" s="514"/>
      <c r="F832" s="228" t="s">
        <v>547</v>
      </c>
      <c r="G832" s="228"/>
      <c r="H832" s="228"/>
      <c r="I832" s="288">
        <v>2.4</v>
      </c>
      <c r="J832" s="229">
        <v>10.7</v>
      </c>
      <c r="K832" s="228"/>
      <c r="L832" s="229">
        <v>25.68</v>
      </c>
      <c r="M832" s="292">
        <v>3.31</v>
      </c>
      <c r="N832" s="230">
        <v>85</v>
      </c>
    </row>
    <row r="833" spans="1:14" x14ac:dyDescent="0.25">
      <c r="A833" s="231"/>
      <c r="B833" s="246"/>
      <c r="C833" s="256" t="s">
        <v>894</v>
      </c>
      <c r="D833" s="293"/>
      <c r="E833" s="293"/>
      <c r="F833" s="232"/>
      <c r="G833" s="232"/>
      <c r="H833" s="232"/>
      <c r="I833" s="232"/>
      <c r="J833" s="233"/>
      <c r="K833" s="232"/>
      <c r="L833" s="233"/>
      <c r="M833" s="234"/>
      <c r="N833" s="235"/>
    </row>
    <row r="834" spans="1:14" x14ac:dyDescent="0.25">
      <c r="A834" s="289"/>
      <c r="B834" s="290"/>
      <c r="C834" s="515" t="s">
        <v>895</v>
      </c>
      <c r="D834" s="515"/>
      <c r="E834" s="515"/>
      <c r="F834" s="515"/>
      <c r="G834" s="515"/>
      <c r="H834" s="515"/>
      <c r="I834" s="515"/>
      <c r="J834" s="515"/>
      <c r="K834" s="515"/>
      <c r="L834" s="515"/>
      <c r="M834" s="515"/>
      <c r="N834" s="516"/>
    </row>
    <row r="835" spans="1:14" x14ac:dyDescent="0.25">
      <c r="A835" s="272">
        <v>116</v>
      </c>
      <c r="B835" s="247" t="s">
        <v>896</v>
      </c>
      <c r="C835" s="514" t="s">
        <v>897</v>
      </c>
      <c r="D835" s="514"/>
      <c r="E835" s="514"/>
      <c r="F835" s="228" t="s">
        <v>543</v>
      </c>
      <c r="G835" s="228"/>
      <c r="H835" s="228"/>
      <c r="I835" s="298">
        <v>9.6000000000000002E-2</v>
      </c>
      <c r="J835" s="229">
        <v>69875.11</v>
      </c>
      <c r="K835" s="228"/>
      <c r="L835" s="229">
        <v>6708.01</v>
      </c>
      <c r="M835" s="292">
        <v>3.31</v>
      </c>
      <c r="N835" s="230">
        <v>22204</v>
      </c>
    </row>
    <row r="836" spans="1:14" x14ac:dyDescent="0.25">
      <c r="A836" s="231"/>
      <c r="B836" s="246"/>
      <c r="C836" s="256" t="s">
        <v>894</v>
      </c>
      <c r="D836" s="293"/>
      <c r="E836" s="293"/>
      <c r="F836" s="232"/>
      <c r="G836" s="232"/>
      <c r="H836" s="232"/>
      <c r="I836" s="232"/>
      <c r="J836" s="233"/>
      <c r="K836" s="232"/>
      <c r="L836" s="233"/>
      <c r="M836" s="234"/>
      <c r="N836" s="235"/>
    </row>
    <row r="837" spans="1:14" x14ac:dyDescent="0.25">
      <c r="A837" s="289"/>
      <c r="B837" s="290"/>
      <c r="C837" s="515" t="s">
        <v>898</v>
      </c>
      <c r="D837" s="515"/>
      <c r="E837" s="515"/>
      <c r="F837" s="515"/>
      <c r="G837" s="515"/>
      <c r="H837" s="515"/>
      <c r="I837" s="515"/>
      <c r="J837" s="515"/>
      <c r="K837" s="515"/>
      <c r="L837" s="515"/>
      <c r="M837" s="515"/>
      <c r="N837" s="516"/>
    </row>
    <row r="838" spans="1:14" x14ac:dyDescent="0.25">
      <c r="A838" s="272">
        <v>117</v>
      </c>
      <c r="B838" s="247" t="s">
        <v>899</v>
      </c>
      <c r="C838" s="514" t="s">
        <v>900</v>
      </c>
      <c r="D838" s="514"/>
      <c r="E838" s="514"/>
      <c r="F838" s="228" t="s">
        <v>542</v>
      </c>
      <c r="G838" s="228"/>
      <c r="H838" s="228"/>
      <c r="I838" s="273">
        <v>1</v>
      </c>
      <c r="J838" s="229">
        <v>758.36</v>
      </c>
      <c r="K838" s="228"/>
      <c r="L838" s="229">
        <v>758.36</v>
      </c>
      <c r="M838" s="292">
        <v>3.31</v>
      </c>
      <c r="N838" s="230">
        <v>2510</v>
      </c>
    </row>
    <row r="839" spans="1:14" x14ac:dyDescent="0.25">
      <c r="A839" s="231"/>
      <c r="B839" s="246"/>
      <c r="C839" s="256" t="s">
        <v>894</v>
      </c>
      <c r="D839" s="293"/>
      <c r="E839" s="293"/>
      <c r="F839" s="232"/>
      <c r="G839" s="232"/>
      <c r="H839" s="232"/>
      <c r="I839" s="232"/>
      <c r="J839" s="233"/>
      <c r="K839" s="232"/>
      <c r="L839" s="233"/>
      <c r="M839" s="234"/>
      <c r="N839" s="235"/>
    </row>
    <row r="840" spans="1:14" x14ac:dyDescent="0.25">
      <c r="A840" s="272">
        <v>118</v>
      </c>
      <c r="B840" s="247" t="s">
        <v>901</v>
      </c>
      <c r="C840" s="514" t="s">
        <v>902</v>
      </c>
      <c r="D840" s="514"/>
      <c r="E840" s="514"/>
      <c r="F840" s="228" t="s">
        <v>542</v>
      </c>
      <c r="G840" s="228"/>
      <c r="H840" s="228"/>
      <c r="I840" s="273">
        <v>1</v>
      </c>
      <c r="J840" s="229">
        <v>4429.1000000000004</v>
      </c>
      <c r="K840" s="228"/>
      <c r="L840" s="229">
        <v>4429.1000000000004</v>
      </c>
      <c r="M840" s="292">
        <v>3.31</v>
      </c>
      <c r="N840" s="230">
        <v>14660</v>
      </c>
    </row>
    <row r="841" spans="1:14" x14ac:dyDescent="0.25">
      <c r="A841" s="231"/>
      <c r="B841" s="246"/>
      <c r="C841" s="256" t="s">
        <v>894</v>
      </c>
      <c r="D841" s="293"/>
      <c r="E841" s="293"/>
      <c r="F841" s="232"/>
      <c r="G841" s="232"/>
      <c r="H841" s="232"/>
      <c r="I841" s="232"/>
      <c r="J841" s="233"/>
      <c r="K841" s="232"/>
      <c r="L841" s="233"/>
      <c r="M841" s="234"/>
      <c r="N841" s="235"/>
    </row>
    <row r="842" spans="1:14" x14ac:dyDescent="0.25">
      <c r="A842" s="232"/>
      <c r="B842" s="246"/>
      <c r="C842" s="246"/>
      <c r="D842" s="246"/>
      <c r="E842" s="246"/>
      <c r="F842" s="232"/>
      <c r="G842" s="232"/>
      <c r="H842" s="232"/>
      <c r="I842" s="232"/>
      <c r="J842" s="236"/>
      <c r="K842" s="232"/>
      <c r="L842" s="236"/>
      <c r="M842" s="278"/>
      <c r="N842" s="236"/>
    </row>
    <row r="843" spans="1:14" x14ac:dyDescent="0.25">
      <c r="A843" s="296"/>
      <c r="B843" s="237"/>
      <c r="C843" s="514" t="s">
        <v>903</v>
      </c>
      <c r="D843" s="514"/>
      <c r="E843" s="514"/>
      <c r="F843" s="514"/>
      <c r="G843" s="514"/>
      <c r="H843" s="514"/>
      <c r="I843" s="514"/>
      <c r="J843" s="514"/>
      <c r="K843" s="514"/>
      <c r="L843" s="238">
        <v>726723.24</v>
      </c>
      <c r="M843" s="239"/>
      <c r="N843" s="240"/>
    </row>
    <row r="844" spans="1:14" x14ac:dyDescent="0.25">
      <c r="A844" s="518" t="s">
        <v>904</v>
      </c>
      <c r="B844" s="519"/>
      <c r="C844" s="519"/>
      <c r="D844" s="519"/>
      <c r="E844" s="519"/>
      <c r="F844" s="519"/>
      <c r="G844" s="519"/>
      <c r="H844" s="519"/>
      <c r="I844" s="519"/>
      <c r="J844" s="519"/>
      <c r="K844" s="519"/>
      <c r="L844" s="519"/>
      <c r="M844" s="519"/>
      <c r="N844" s="520"/>
    </row>
    <row r="845" spans="1:14" ht="33.75" x14ac:dyDescent="0.25">
      <c r="A845" s="272">
        <v>119</v>
      </c>
      <c r="B845" s="247" t="s">
        <v>905</v>
      </c>
      <c r="C845" s="514" t="s">
        <v>906</v>
      </c>
      <c r="D845" s="514"/>
      <c r="E845" s="514"/>
      <c r="F845" s="228" t="s">
        <v>907</v>
      </c>
      <c r="G845" s="228"/>
      <c r="H845" s="228"/>
      <c r="I845" s="273">
        <v>2</v>
      </c>
      <c r="J845" s="229"/>
      <c r="K845" s="228"/>
      <c r="L845" s="229"/>
      <c r="M845" s="228"/>
      <c r="N845" s="230"/>
    </row>
    <row r="846" spans="1:14" ht="22.5" x14ac:dyDescent="0.25">
      <c r="A846" s="274"/>
      <c r="B846" s="275" t="s">
        <v>619</v>
      </c>
      <c r="C846" s="515" t="s">
        <v>787</v>
      </c>
      <c r="D846" s="515"/>
      <c r="E846" s="515"/>
      <c r="F846" s="515"/>
      <c r="G846" s="515"/>
      <c r="H846" s="515"/>
      <c r="I846" s="515"/>
      <c r="J846" s="515"/>
      <c r="K846" s="515"/>
      <c r="L846" s="515"/>
      <c r="M846" s="515"/>
      <c r="N846" s="516"/>
    </row>
    <row r="847" spans="1:14" x14ac:dyDescent="0.25">
      <c r="A847" s="276"/>
      <c r="B847" s="277">
        <v>1</v>
      </c>
      <c r="C847" s="515" t="s">
        <v>500</v>
      </c>
      <c r="D847" s="515"/>
      <c r="E847" s="515"/>
      <c r="F847" s="278"/>
      <c r="G847" s="278"/>
      <c r="H847" s="278"/>
      <c r="I847" s="278"/>
      <c r="J847" s="279">
        <v>70.430000000000007</v>
      </c>
      <c r="K847" s="280">
        <v>1.3</v>
      </c>
      <c r="L847" s="279">
        <v>183.12</v>
      </c>
      <c r="M847" s="280">
        <v>19.5</v>
      </c>
      <c r="N847" s="281">
        <v>3571</v>
      </c>
    </row>
    <row r="848" spans="1:14" x14ac:dyDescent="0.25">
      <c r="A848" s="276"/>
      <c r="B848" s="275"/>
      <c r="C848" s="515" t="s">
        <v>503</v>
      </c>
      <c r="D848" s="515"/>
      <c r="E848" s="515"/>
      <c r="F848" s="278" t="s">
        <v>504</v>
      </c>
      <c r="G848" s="282">
        <v>4.8600000000000003</v>
      </c>
      <c r="H848" s="280">
        <v>1.3</v>
      </c>
      <c r="I848" s="283">
        <v>12.635999999999999</v>
      </c>
      <c r="J848" s="279"/>
      <c r="K848" s="278"/>
      <c r="L848" s="279"/>
      <c r="M848" s="278"/>
      <c r="N848" s="281"/>
    </row>
    <row r="849" spans="1:14" x14ac:dyDescent="0.25">
      <c r="A849" s="276"/>
      <c r="B849" s="275"/>
      <c r="C849" s="517" t="s">
        <v>506</v>
      </c>
      <c r="D849" s="517"/>
      <c r="E849" s="517"/>
      <c r="F849" s="284"/>
      <c r="G849" s="284"/>
      <c r="H849" s="284"/>
      <c r="I849" s="284"/>
      <c r="J849" s="285">
        <v>70.430000000000007</v>
      </c>
      <c r="K849" s="284"/>
      <c r="L849" s="285">
        <v>183.12</v>
      </c>
      <c r="M849" s="284"/>
      <c r="N849" s="286"/>
    </row>
    <row r="850" spans="1:14" x14ac:dyDescent="0.25">
      <c r="A850" s="276"/>
      <c r="B850" s="275"/>
      <c r="C850" s="515" t="s">
        <v>507</v>
      </c>
      <c r="D850" s="515"/>
      <c r="E850" s="515"/>
      <c r="F850" s="278"/>
      <c r="G850" s="278"/>
      <c r="H850" s="278"/>
      <c r="I850" s="278"/>
      <c r="J850" s="279"/>
      <c r="K850" s="278"/>
      <c r="L850" s="279">
        <v>183.12</v>
      </c>
      <c r="M850" s="278"/>
      <c r="N850" s="281">
        <v>3571</v>
      </c>
    </row>
    <row r="851" spans="1:14" ht="33.75" x14ac:dyDescent="0.25">
      <c r="A851" s="276"/>
      <c r="B851" s="275" t="s">
        <v>562</v>
      </c>
      <c r="C851" s="515" t="s">
        <v>563</v>
      </c>
      <c r="D851" s="515"/>
      <c r="E851" s="515"/>
      <c r="F851" s="278" t="s">
        <v>510</v>
      </c>
      <c r="G851" s="287">
        <v>74</v>
      </c>
      <c r="H851" s="278"/>
      <c r="I851" s="287">
        <v>74</v>
      </c>
      <c r="J851" s="279"/>
      <c r="K851" s="278"/>
      <c r="L851" s="279">
        <v>135.51</v>
      </c>
      <c r="M851" s="278"/>
      <c r="N851" s="281">
        <v>2643</v>
      </c>
    </row>
    <row r="852" spans="1:14" ht="33.75" x14ac:dyDescent="0.25">
      <c r="A852" s="276"/>
      <c r="B852" s="275" t="s">
        <v>564</v>
      </c>
      <c r="C852" s="515" t="s">
        <v>565</v>
      </c>
      <c r="D852" s="515"/>
      <c r="E852" s="515"/>
      <c r="F852" s="278" t="s">
        <v>510</v>
      </c>
      <c r="G852" s="287">
        <v>36</v>
      </c>
      <c r="H852" s="278"/>
      <c r="I852" s="287">
        <v>36</v>
      </c>
      <c r="J852" s="279"/>
      <c r="K852" s="278"/>
      <c r="L852" s="279">
        <v>65.92</v>
      </c>
      <c r="M852" s="278"/>
      <c r="N852" s="281">
        <v>1286</v>
      </c>
    </row>
    <row r="853" spans="1:14" x14ac:dyDescent="0.25">
      <c r="A853" s="231"/>
      <c r="B853" s="246"/>
      <c r="C853" s="514" t="s">
        <v>513</v>
      </c>
      <c r="D853" s="514"/>
      <c r="E853" s="514"/>
      <c r="F853" s="228"/>
      <c r="G853" s="228"/>
      <c r="H853" s="228"/>
      <c r="I853" s="228"/>
      <c r="J853" s="229"/>
      <c r="K853" s="228"/>
      <c r="L853" s="229">
        <v>384.55</v>
      </c>
      <c r="M853" s="284"/>
      <c r="N853" s="230">
        <v>7500</v>
      </c>
    </row>
    <row r="854" spans="1:14" ht="22.5" x14ac:dyDescent="0.25">
      <c r="A854" s="272">
        <v>120</v>
      </c>
      <c r="B854" s="247" t="s">
        <v>908</v>
      </c>
      <c r="C854" s="514" t="s">
        <v>909</v>
      </c>
      <c r="D854" s="514"/>
      <c r="E854" s="514"/>
      <c r="F854" s="228" t="s">
        <v>910</v>
      </c>
      <c r="G854" s="228"/>
      <c r="H854" s="228"/>
      <c r="I854" s="288">
        <v>0.2</v>
      </c>
      <c r="J854" s="229"/>
      <c r="K854" s="228"/>
      <c r="L854" s="229"/>
      <c r="M854" s="228"/>
      <c r="N854" s="230"/>
    </row>
    <row r="855" spans="1:14" x14ac:dyDescent="0.25">
      <c r="A855" s="289"/>
      <c r="B855" s="290"/>
      <c r="C855" s="515" t="s">
        <v>911</v>
      </c>
      <c r="D855" s="515"/>
      <c r="E855" s="515"/>
      <c r="F855" s="515"/>
      <c r="G855" s="515"/>
      <c r="H855" s="515"/>
      <c r="I855" s="515"/>
      <c r="J855" s="515"/>
      <c r="K855" s="515"/>
      <c r="L855" s="515"/>
      <c r="M855" s="515"/>
      <c r="N855" s="516"/>
    </row>
    <row r="856" spans="1:14" ht="22.5" x14ac:dyDescent="0.25">
      <c r="A856" s="274"/>
      <c r="B856" s="275" t="s">
        <v>619</v>
      </c>
      <c r="C856" s="515" t="s">
        <v>787</v>
      </c>
      <c r="D856" s="515"/>
      <c r="E856" s="515"/>
      <c r="F856" s="515"/>
      <c r="G856" s="515"/>
      <c r="H856" s="515"/>
      <c r="I856" s="515"/>
      <c r="J856" s="515"/>
      <c r="K856" s="515"/>
      <c r="L856" s="515"/>
      <c r="M856" s="515"/>
      <c r="N856" s="516"/>
    </row>
    <row r="857" spans="1:14" x14ac:dyDescent="0.25">
      <c r="A857" s="276"/>
      <c r="B857" s="277">
        <v>1</v>
      </c>
      <c r="C857" s="515" t="s">
        <v>500</v>
      </c>
      <c r="D857" s="515"/>
      <c r="E857" s="515"/>
      <c r="F857" s="278"/>
      <c r="G857" s="278"/>
      <c r="H857" s="278"/>
      <c r="I857" s="278"/>
      <c r="J857" s="279">
        <v>21.01</v>
      </c>
      <c r="K857" s="280">
        <v>1.3</v>
      </c>
      <c r="L857" s="279">
        <v>5.46</v>
      </c>
      <c r="M857" s="280">
        <v>19.5</v>
      </c>
      <c r="N857" s="281">
        <v>106</v>
      </c>
    </row>
    <row r="858" spans="1:14" x14ac:dyDescent="0.25">
      <c r="A858" s="276"/>
      <c r="B858" s="275"/>
      <c r="C858" s="515" t="s">
        <v>503</v>
      </c>
      <c r="D858" s="515"/>
      <c r="E858" s="515"/>
      <c r="F858" s="278" t="s">
        <v>504</v>
      </c>
      <c r="G858" s="282">
        <v>1.45</v>
      </c>
      <c r="H858" s="280">
        <v>1.3</v>
      </c>
      <c r="I858" s="283">
        <v>0.377</v>
      </c>
      <c r="J858" s="279"/>
      <c r="K858" s="278"/>
      <c r="L858" s="279"/>
      <c r="M858" s="278"/>
      <c r="N858" s="281"/>
    </row>
    <row r="859" spans="1:14" x14ac:dyDescent="0.25">
      <c r="A859" s="276"/>
      <c r="B859" s="275"/>
      <c r="C859" s="517" t="s">
        <v>506</v>
      </c>
      <c r="D859" s="517"/>
      <c r="E859" s="517"/>
      <c r="F859" s="284"/>
      <c r="G859" s="284"/>
      <c r="H859" s="284"/>
      <c r="I859" s="284"/>
      <c r="J859" s="285">
        <v>21.01</v>
      </c>
      <c r="K859" s="284"/>
      <c r="L859" s="285">
        <v>5.46</v>
      </c>
      <c r="M859" s="284"/>
      <c r="N859" s="286"/>
    </row>
    <row r="860" spans="1:14" x14ac:dyDescent="0.25">
      <c r="A860" s="276"/>
      <c r="B860" s="275"/>
      <c r="C860" s="515" t="s">
        <v>507</v>
      </c>
      <c r="D860" s="515"/>
      <c r="E860" s="515"/>
      <c r="F860" s="278"/>
      <c r="G860" s="278"/>
      <c r="H860" s="278"/>
      <c r="I860" s="278"/>
      <c r="J860" s="279"/>
      <c r="K860" s="278"/>
      <c r="L860" s="279">
        <v>5.46</v>
      </c>
      <c r="M860" s="278"/>
      <c r="N860" s="281">
        <v>106</v>
      </c>
    </row>
    <row r="861" spans="1:14" ht="33.75" x14ac:dyDescent="0.25">
      <c r="A861" s="276"/>
      <c r="B861" s="275" t="s">
        <v>562</v>
      </c>
      <c r="C861" s="515" t="s">
        <v>563</v>
      </c>
      <c r="D861" s="515"/>
      <c r="E861" s="515"/>
      <c r="F861" s="278" t="s">
        <v>510</v>
      </c>
      <c r="G861" s="287">
        <v>74</v>
      </c>
      <c r="H861" s="278"/>
      <c r="I861" s="287">
        <v>74</v>
      </c>
      <c r="J861" s="279"/>
      <c r="K861" s="278"/>
      <c r="L861" s="279">
        <v>4.04</v>
      </c>
      <c r="M861" s="278"/>
      <c r="N861" s="281">
        <v>78</v>
      </c>
    </row>
    <row r="862" spans="1:14" ht="33.75" x14ac:dyDescent="0.25">
      <c r="A862" s="276"/>
      <c r="B862" s="275" t="s">
        <v>564</v>
      </c>
      <c r="C862" s="515" t="s">
        <v>565</v>
      </c>
      <c r="D862" s="515"/>
      <c r="E862" s="515"/>
      <c r="F862" s="278" t="s">
        <v>510</v>
      </c>
      <c r="G862" s="287">
        <v>36</v>
      </c>
      <c r="H862" s="278"/>
      <c r="I862" s="287">
        <v>36</v>
      </c>
      <c r="J862" s="279"/>
      <c r="K862" s="278"/>
      <c r="L862" s="279">
        <v>1.97</v>
      </c>
      <c r="M862" s="278"/>
      <c r="N862" s="281">
        <v>38</v>
      </c>
    </row>
    <row r="863" spans="1:14" x14ac:dyDescent="0.25">
      <c r="A863" s="231"/>
      <c r="B863" s="246"/>
      <c r="C863" s="514" t="s">
        <v>513</v>
      </c>
      <c r="D863" s="514"/>
      <c r="E863" s="514"/>
      <c r="F863" s="228"/>
      <c r="G863" s="228"/>
      <c r="H863" s="228"/>
      <c r="I863" s="228"/>
      <c r="J863" s="229"/>
      <c r="K863" s="228"/>
      <c r="L863" s="229">
        <v>11.47</v>
      </c>
      <c r="M863" s="284"/>
      <c r="N863" s="230">
        <v>222</v>
      </c>
    </row>
    <row r="864" spans="1:14" ht="33.75" x14ac:dyDescent="0.25">
      <c r="A864" s="272">
        <v>121</v>
      </c>
      <c r="B864" s="247" t="s">
        <v>912</v>
      </c>
      <c r="C864" s="514" t="s">
        <v>913</v>
      </c>
      <c r="D864" s="514"/>
      <c r="E864" s="514"/>
      <c r="F864" s="228" t="s">
        <v>914</v>
      </c>
      <c r="G864" s="228"/>
      <c r="H864" s="228"/>
      <c r="I864" s="273">
        <v>4</v>
      </c>
      <c r="J864" s="229"/>
      <c r="K864" s="228"/>
      <c r="L864" s="229"/>
      <c r="M864" s="228"/>
      <c r="N864" s="230"/>
    </row>
    <row r="865" spans="1:14" ht="22.5" x14ac:dyDescent="0.25">
      <c r="A865" s="274"/>
      <c r="B865" s="275" t="s">
        <v>619</v>
      </c>
      <c r="C865" s="515" t="s">
        <v>787</v>
      </c>
      <c r="D865" s="515"/>
      <c r="E865" s="515"/>
      <c r="F865" s="515"/>
      <c r="G865" s="515"/>
      <c r="H865" s="515"/>
      <c r="I865" s="515"/>
      <c r="J865" s="515"/>
      <c r="K865" s="515"/>
      <c r="L865" s="515"/>
      <c r="M865" s="515"/>
      <c r="N865" s="516"/>
    </row>
    <row r="866" spans="1:14" x14ac:dyDescent="0.25">
      <c r="A866" s="276"/>
      <c r="B866" s="277">
        <v>1</v>
      </c>
      <c r="C866" s="515" t="s">
        <v>500</v>
      </c>
      <c r="D866" s="515"/>
      <c r="E866" s="515"/>
      <c r="F866" s="278"/>
      <c r="G866" s="278"/>
      <c r="H866" s="278"/>
      <c r="I866" s="278"/>
      <c r="J866" s="279">
        <v>26.22</v>
      </c>
      <c r="K866" s="280">
        <v>1.3</v>
      </c>
      <c r="L866" s="279">
        <v>136.34</v>
      </c>
      <c r="M866" s="280">
        <v>19.5</v>
      </c>
      <c r="N866" s="281">
        <v>2659</v>
      </c>
    </row>
    <row r="867" spans="1:14" x14ac:dyDescent="0.25">
      <c r="A867" s="276"/>
      <c r="B867" s="275"/>
      <c r="C867" s="515" t="s">
        <v>503</v>
      </c>
      <c r="D867" s="515"/>
      <c r="E867" s="515"/>
      <c r="F867" s="278" t="s">
        <v>504</v>
      </c>
      <c r="G867" s="282">
        <v>1.62</v>
      </c>
      <c r="H867" s="280">
        <v>1.3</v>
      </c>
      <c r="I867" s="283">
        <v>8.4239999999999995</v>
      </c>
      <c r="J867" s="279"/>
      <c r="K867" s="278"/>
      <c r="L867" s="279"/>
      <c r="M867" s="278"/>
      <c r="N867" s="281"/>
    </row>
    <row r="868" spans="1:14" x14ac:dyDescent="0.25">
      <c r="A868" s="276"/>
      <c r="B868" s="275"/>
      <c r="C868" s="517" t="s">
        <v>506</v>
      </c>
      <c r="D868" s="517"/>
      <c r="E868" s="517"/>
      <c r="F868" s="284"/>
      <c r="G868" s="284"/>
      <c r="H868" s="284"/>
      <c r="I868" s="284"/>
      <c r="J868" s="285">
        <v>26.22</v>
      </c>
      <c r="K868" s="284"/>
      <c r="L868" s="285">
        <v>136.34</v>
      </c>
      <c r="M868" s="284"/>
      <c r="N868" s="286"/>
    </row>
    <row r="869" spans="1:14" x14ac:dyDescent="0.25">
      <c r="A869" s="276"/>
      <c r="B869" s="275"/>
      <c r="C869" s="515" t="s">
        <v>507</v>
      </c>
      <c r="D869" s="515"/>
      <c r="E869" s="515"/>
      <c r="F869" s="278"/>
      <c r="G869" s="278"/>
      <c r="H869" s="278"/>
      <c r="I869" s="278"/>
      <c r="J869" s="279"/>
      <c r="K869" s="278"/>
      <c r="L869" s="279">
        <v>136.34</v>
      </c>
      <c r="M869" s="278"/>
      <c r="N869" s="281">
        <v>2659</v>
      </c>
    </row>
    <row r="870" spans="1:14" ht="33.75" x14ac:dyDescent="0.25">
      <c r="A870" s="276"/>
      <c r="B870" s="275" t="s">
        <v>562</v>
      </c>
      <c r="C870" s="515" t="s">
        <v>563</v>
      </c>
      <c r="D870" s="515"/>
      <c r="E870" s="515"/>
      <c r="F870" s="278" t="s">
        <v>510</v>
      </c>
      <c r="G870" s="287">
        <v>74</v>
      </c>
      <c r="H870" s="278"/>
      <c r="I870" s="287">
        <v>74</v>
      </c>
      <c r="J870" s="279"/>
      <c r="K870" s="278"/>
      <c r="L870" s="279">
        <v>100.89</v>
      </c>
      <c r="M870" s="278"/>
      <c r="N870" s="281">
        <v>1968</v>
      </c>
    </row>
    <row r="871" spans="1:14" ht="33.75" x14ac:dyDescent="0.25">
      <c r="A871" s="276"/>
      <c r="B871" s="275" t="s">
        <v>564</v>
      </c>
      <c r="C871" s="515" t="s">
        <v>565</v>
      </c>
      <c r="D871" s="515"/>
      <c r="E871" s="515"/>
      <c r="F871" s="278" t="s">
        <v>510</v>
      </c>
      <c r="G871" s="287">
        <v>36</v>
      </c>
      <c r="H871" s="278"/>
      <c r="I871" s="287">
        <v>36</v>
      </c>
      <c r="J871" s="279"/>
      <c r="K871" s="278"/>
      <c r="L871" s="279">
        <v>49.08</v>
      </c>
      <c r="M871" s="278"/>
      <c r="N871" s="281">
        <v>957</v>
      </c>
    </row>
    <row r="872" spans="1:14" x14ac:dyDescent="0.25">
      <c r="A872" s="231"/>
      <c r="B872" s="246"/>
      <c r="C872" s="514" t="s">
        <v>513</v>
      </c>
      <c r="D872" s="514"/>
      <c r="E872" s="514"/>
      <c r="F872" s="228"/>
      <c r="G872" s="228"/>
      <c r="H872" s="228"/>
      <c r="I872" s="228"/>
      <c r="J872" s="229"/>
      <c r="K872" s="228"/>
      <c r="L872" s="229">
        <v>286.31</v>
      </c>
      <c r="M872" s="284"/>
      <c r="N872" s="230">
        <v>5584</v>
      </c>
    </row>
    <row r="873" spans="1:14" x14ac:dyDescent="0.25">
      <c r="A873" s="232"/>
      <c r="B873" s="246"/>
      <c r="C873" s="246"/>
      <c r="D873" s="246"/>
      <c r="E873" s="246"/>
      <c r="F873" s="232"/>
      <c r="G873" s="232"/>
      <c r="H873" s="232"/>
      <c r="I873" s="232"/>
      <c r="J873" s="236"/>
      <c r="K873" s="232"/>
      <c r="L873" s="236"/>
      <c r="M873" s="278"/>
      <c r="N873" s="236"/>
    </row>
    <row r="874" spans="1:14" x14ac:dyDescent="0.25">
      <c r="A874" s="296"/>
      <c r="B874" s="237"/>
      <c r="C874" s="514" t="s">
        <v>915</v>
      </c>
      <c r="D874" s="514"/>
      <c r="E874" s="514"/>
      <c r="F874" s="514"/>
      <c r="G874" s="514"/>
      <c r="H874" s="514"/>
      <c r="I874" s="514"/>
      <c r="J874" s="514"/>
      <c r="K874" s="514"/>
      <c r="L874" s="238">
        <v>682.33</v>
      </c>
      <c r="M874" s="239"/>
      <c r="N874" s="240"/>
    </row>
    <row r="875" spans="1:14" x14ac:dyDescent="0.25">
      <c r="B875" s="255"/>
      <c r="C875" s="255"/>
      <c r="D875" s="255"/>
      <c r="E875" s="255"/>
      <c r="F875" s="255"/>
      <c r="G875" s="255"/>
      <c r="H875" s="255"/>
      <c r="I875" s="255"/>
      <c r="J875" s="255"/>
      <c r="K875" s="255"/>
      <c r="L875" s="301"/>
      <c r="M875" s="302"/>
      <c r="N875" s="303"/>
    </row>
    <row r="876" spans="1:14" x14ac:dyDescent="0.25">
      <c r="A876" s="296"/>
      <c r="B876" s="237"/>
      <c r="C876" s="514" t="s">
        <v>571</v>
      </c>
      <c r="D876" s="514"/>
      <c r="E876" s="514"/>
      <c r="F876" s="514"/>
      <c r="G876" s="514"/>
      <c r="H876" s="514"/>
      <c r="I876" s="514"/>
      <c r="J876" s="514"/>
      <c r="K876" s="514"/>
      <c r="L876" s="238"/>
      <c r="M876" s="243"/>
      <c r="N876" s="240"/>
    </row>
    <row r="877" spans="1:14" x14ac:dyDescent="0.25">
      <c r="A877" s="304"/>
      <c r="B877" s="275"/>
      <c r="C877" s="515" t="s">
        <v>572</v>
      </c>
      <c r="D877" s="515"/>
      <c r="E877" s="515"/>
      <c r="F877" s="515"/>
      <c r="G877" s="515"/>
      <c r="H877" s="515"/>
      <c r="I877" s="515"/>
      <c r="J877" s="515"/>
      <c r="K877" s="515"/>
      <c r="L877" s="305">
        <v>846139.66</v>
      </c>
      <c r="M877" s="306"/>
      <c r="N877" s="307">
        <v>3396943</v>
      </c>
    </row>
    <row r="878" spans="1:14" x14ac:dyDescent="0.25">
      <c r="A878" s="304"/>
      <c r="B878" s="275"/>
      <c r="C878" s="515" t="s">
        <v>611</v>
      </c>
      <c r="D878" s="515"/>
      <c r="E878" s="515"/>
      <c r="F878" s="515"/>
      <c r="G878" s="515"/>
      <c r="H878" s="515"/>
      <c r="I878" s="515"/>
      <c r="J878" s="515"/>
      <c r="K878" s="515"/>
      <c r="L878" s="305"/>
      <c r="M878" s="306"/>
      <c r="N878" s="307"/>
    </row>
    <row r="879" spans="1:14" x14ac:dyDescent="0.25">
      <c r="A879" s="304"/>
      <c r="B879" s="275"/>
      <c r="C879" s="515" t="s">
        <v>573</v>
      </c>
      <c r="D879" s="515"/>
      <c r="E879" s="515"/>
      <c r="F879" s="515"/>
      <c r="G879" s="515"/>
      <c r="H879" s="515"/>
      <c r="I879" s="515"/>
      <c r="J879" s="515"/>
      <c r="K879" s="515"/>
      <c r="L879" s="305">
        <v>9810.9500000000007</v>
      </c>
      <c r="M879" s="306"/>
      <c r="N879" s="307">
        <v>191314</v>
      </c>
    </row>
    <row r="880" spans="1:14" x14ac:dyDescent="0.25">
      <c r="A880" s="304"/>
      <c r="B880" s="275"/>
      <c r="C880" s="515" t="s">
        <v>574</v>
      </c>
      <c r="D880" s="515"/>
      <c r="E880" s="515"/>
      <c r="F880" s="515"/>
      <c r="G880" s="515"/>
      <c r="H880" s="515"/>
      <c r="I880" s="515"/>
      <c r="J880" s="515"/>
      <c r="K880" s="515"/>
      <c r="L880" s="305">
        <v>73016.67</v>
      </c>
      <c r="M880" s="306"/>
      <c r="N880" s="307">
        <v>625342</v>
      </c>
    </row>
    <row r="881" spans="1:14" x14ac:dyDescent="0.25">
      <c r="A881" s="304"/>
      <c r="B881" s="275"/>
      <c r="C881" s="515" t="s">
        <v>612</v>
      </c>
      <c r="D881" s="515"/>
      <c r="E881" s="515"/>
      <c r="F881" s="515"/>
      <c r="G881" s="515"/>
      <c r="H881" s="515"/>
      <c r="I881" s="515"/>
      <c r="J881" s="515"/>
      <c r="K881" s="515"/>
      <c r="L881" s="305">
        <v>5730.04</v>
      </c>
      <c r="M881" s="306"/>
      <c r="N881" s="307">
        <v>111732</v>
      </c>
    </row>
    <row r="882" spans="1:14" x14ac:dyDescent="0.25">
      <c r="A882" s="304"/>
      <c r="B882" s="275"/>
      <c r="C882" s="515" t="s">
        <v>575</v>
      </c>
      <c r="D882" s="515"/>
      <c r="E882" s="515"/>
      <c r="F882" s="515"/>
      <c r="G882" s="515"/>
      <c r="H882" s="515"/>
      <c r="I882" s="515"/>
      <c r="J882" s="515"/>
      <c r="K882" s="515"/>
      <c r="L882" s="305">
        <v>763312.04</v>
      </c>
      <c r="M882" s="306"/>
      <c r="N882" s="307">
        <v>2580287</v>
      </c>
    </row>
    <row r="883" spans="1:14" x14ac:dyDescent="0.25">
      <c r="A883" s="304"/>
      <c r="B883" s="275"/>
      <c r="C883" s="515" t="s">
        <v>576</v>
      </c>
      <c r="D883" s="515"/>
      <c r="E883" s="515"/>
      <c r="F883" s="515"/>
      <c r="G883" s="515"/>
      <c r="H883" s="515"/>
      <c r="I883" s="515"/>
      <c r="J883" s="515"/>
      <c r="K883" s="515"/>
      <c r="L883" s="305">
        <v>121430.23</v>
      </c>
      <c r="M883" s="306"/>
      <c r="N883" s="307">
        <v>1039623</v>
      </c>
    </row>
    <row r="884" spans="1:14" x14ac:dyDescent="0.25">
      <c r="A884" s="304"/>
      <c r="B884" s="275"/>
      <c r="C884" s="515" t="s">
        <v>577</v>
      </c>
      <c r="D884" s="515"/>
      <c r="E884" s="515"/>
      <c r="F884" s="515"/>
      <c r="G884" s="515"/>
      <c r="H884" s="515"/>
      <c r="I884" s="515"/>
      <c r="J884" s="515"/>
      <c r="K884" s="515"/>
      <c r="L884" s="305">
        <v>121222.06</v>
      </c>
      <c r="M884" s="306"/>
      <c r="N884" s="307">
        <v>1037833</v>
      </c>
    </row>
    <row r="885" spans="1:14" x14ac:dyDescent="0.25">
      <c r="A885" s="304"/>
      <c r="B885" s="275"/>
      <c r="C885" s="515" t="s">
        <v>613</v>
      </c>
      <c r="D885" s="515"/>
      <c r="E885" s="515"/>
      <c r="F885" s="515"/>
      <c r="G885" s="515"/>
      <c r="H885" s="515"/>
      <c r="I885" s="515"/>
      <c r="J885" s="515"/>
      <c r="K885" s="515"/>
      <c r="L885" s="305"/>
      <c r="M885" s="306"/>
      <c r="N885" s="307"/>
    </row>
    <row r="886" spans="1:14" x14ac:dyDescent="0.25">
      <c r="A886" s="304"/>
      <c r="B886" s="275"/>
      <c r="C886" s="515" t="s">
        <v>578</v>
      </c>
      <c r="D886" s="515"/>
      <c r="E886" s="515"/>
      <c r="F886" s="515"/>
      <c r="G886" s="515"/>
      <c r="H886" s="515"/>
      <c r="I886" s="515"/>
      <c r="J886" s="515"/>
      <c r="K886" s="515"/>
      <c r="L886" s="305">
        <v>3948.73</v>
      </c>
      <c r="M886" s="306"/>
      <c r="N886" s="307">
        <v>77001</v>
      </c>
    </row>
    <row r="887" spans="1:14" x14ac:dyDescent="0.25">
      <c r="A887" s="304"/>
      <c r="B887" s="275"/>
      <c r="C887" s="515" t="s">
        <v>579</v>
      </c>
      <c r="D887" s="515"/>
      <c r="E887" s="515"/>
      <c r="F887" s="515"/>
      <c r="G887" s="515"/>
      <c r="H887" s="515"/>
      <c r="I887" s="515"/>
      <c r="J887" s="515"/>
      <c r="K887" s="515"/>
      <c r="L887" s="305">
        <v>58919.16</v>
      </c>
      <c r="M887" s="306"/>
      <c r="N887" s="307">
        <v>504937</v>
      </c>
    </row>
    <row r="888" spans="1:14" x14ac:dyDescent="0.25">
      <c r="A888" s="304"/>
      <c r="B888" s="275"/>
      <c r="C888" s="515" t="s">
        <v>614</v>
      </c>
      <c r="D888" s="515"/>
      <c r="E888" s="515"/>
      <c r="F888" s="515"/>
      <c r="G888" s="515"/>
      <c r="H888" s="515"/>
      <c r="I888" s="515"/>
      <c r="J888" s="515"/>
      <c r="K888" s="515"/>
      <c r="L888" s="305">
        <v>4809.9799999999996</v>
      </c>
      <c r="M888" s="306"/>
      <c r="N888" s="307">
        <v>93792</v>
      </c>
    </row>
    <row r="889" spans="1:14" x14ac:dyDescent="0.25">
      <c r="A889" s="304"/>
      <c r="B889" s="275"/>
      <c r="C889" s="515" t="s">
        <v>580</v>
      </c>
      <c r="D889" s="515"/>
      <c r="E889" s="515"/>
      <c r="F889" s="515"/>
      <c r="G889" s="515"/>
      <c r="H889" s="515"/>
      <c r="I889" s="515"/>
      <c r="J889" s="515"/>
      <c r="K889" s="515"/>
      <c r="L889" s="305">
        <v>45193.54</v>
      </c>
      <c r="M889" s="306"/>
      <c r="N889" s="307">
        <v>199265</v>
      </c>
    </row>
    <row r="890" spans="1:14" x14ac:dyDescent="0.25">
      <c r="A890" s="304"/>
      <c r="B890" s="275"/>
      <c r="C890" s="515" t="s">
        <v>581</v>
      </c>
      <c r="D890" s="515"/>
      <c r="E890" s="515"/>
      <c r="F890" s="515"/>
      <c r="G890" s="515"/>
      <c r="H890" s="515"/>
      <c r="I890" s="515"/>
      <c r="J890" s="515"/>
      <c r="K890" s="515"/>
      <c r="L890" s="305">
        <v>9076.42</v>
      </c>
      <c r="M890" s="306"/>
      <c r="N890" s="307">
        <v>176990</v>
      </c>
    </row>
    <row r="891" spans="1:14" x14ac:dyDescent="0.25">
      <c r="A891" s="304"/>
      <c r="B891" s="275"/>
      <c r="C891" s="515" t="s">
        <v>582</v>
      </c>
      <c r="D891" s="515"/>
      <c r="E891" s="515"/>
      <c r="F891" s="515"/>
      <c r="G891" s="515"/>
      <c r="H891" s="515"/>
      <c r="I891" s="515"/>
      <c r="J891" s="515"/>
      <c r="K891" s="515"/>
      <c r="L891" s="305">
        <v>4084.21</v>
      </c>
      <c r="M891" s="306"/>
      <c r="N891" s="307">
        <v>79640</v>
      </c>
    </row>
    <row r="892" spans="1:14" x14ac:dyDescent="0.25">
      <c r="A892" s="304"/>
      <c r="B892" s="275"/>
      <c r="C892" s="515" t="s">
        <v>622</v>
      </c>
      <c r="D892" s="515"/>
      <c r="E892" s="515"/>
      <c r="F892" s="515"/>
      <c r="G892" s="515"/>
      <c r="H892" s="515"/>
      <c r="I892" s="515"/>
      <c r="J892" s="515"/>
      <c r="K892" s="515"/>
      <c r="L892" s="305">
        <v>208.17</v>
      </c>
      <c r="M892" s="306"/>
      <c r="N892" s="307">
        <v>1790</v>
      </c>
    </row>
    <row r="893" spans="1:14" x14ac:dyDescent="0.25">
      <c r="A893" s="304"/>
      <c r="B893" s="275"/>
      <c r="C893" s="515" t="s">
        <v>583</v>
      </c>
      <c r="D893" s="515"/>
      <c r="E893" s="515"/>
      <c r="F893" s="515"/>
      <c r="G893" s="515"/>
      <c r="H893" s="515"/>
      <c r="I893" s="515"/>
      <c r="J893" s="515"/>
      <c r="K893" s="515"/>
      <c r="L893" s="305">
        <v>746438.72</v>
      </c>
      <c r="M893" s="306"/>
      <c r="N893" s="307">
        <v>2781038</v>
      </c>
    </row>
    <row r="894" spans="1:14" x14ac:dyDescent="0.25">
      <c r="A894" s="304"/>
      <c r="B894" s="275"/>
      <c r="C894" s="515" t="s">
        <v>611</v>
      </c>
      <c r="D894" s="515"/>
      <c r="E894" s="515"/>
      <c r="F894" s="515"/>
      <c r="G894" s="515"/>
      <c r="H894" s="515"/>
      <c r="I894" s="515"/>
      <c r="J894" s="515"/>
      <c r="K894" s="515"/>
      <c r="L894" s="305"/>
      <c r="M894" s="306"/>
      <c r="N894" s="307"/>
    </row>
    <row r="895" spans="1:14" x14ac:dyDescent="0.25">
      <c r="A895" s="304"/>
      <c r="B895" s="275"/>
      <c r="C895" s="515" t="s">
        <v>584</v>
      </c>
      <c r="D895" s="515"/>
      <c r="E895" s="515"/>
      <c r="F895" s="515"/>
      <c r="G895" s="515"/>
      <c r="H895" s="515"/>
      <c r="I895" s="515"/>
      <c r="J895" s="515"/>
      <c r="K895" s="515"/>
      <c r="L895" s="305">
        <v>5269.83</v>
      </c>
      <c r="M895" s="306"/>
      <c r="N895" s="307">
        <v>102762</v>
      </c>
    </row>
    <row r="896" spans="1:14" x14ac:dyDescent="0.25">
      <c r="A896" s="304"/>
      <c r="B896" s="275"/>
      <c r="C896" s="515" t="s">
        <v>916</v>
      </c>
      <c r="D896" s="515"/>
      <c r="E896" s="515"/>
      <c r="F896" s="515"/>
      <c r="G896" s="515"/>
      <c r="H896" s="515"/>
      <c r="I896" s="515"/>
      <c r="J896" s="515"/>
      <c r="K896" s="515"/>
      <c r="L896" s="305">
        <v>13889.34</v>
      </c>
      <c r="M896" s="306"/>
      <c r="N896" s="307">
        <v>118615</v>
      </c>
    </row>
    <row r="897" spans="1:14" x14ac:dyDescent="0.25">
      <c r="A897" s="304"/>
      <c r="B897" s="275"/>
      <c r="C897" s="515" t="s">
        <v>917</v>
      </c>
      <c r="D897" s="515"/>
      <c r="E897" s="515"/>
      <c r="F897" s="515"/>
      <c r="G897" s="515"/>
      <c r="H897" s="515"/>
      <c r="I897" s="515"/>
      <c r="J897" s="515"/>
      <c r="K897" s="515"/>
      <c r="L897" s="305">
        <v>920.06</v>
      </c>
      <c r="M897" s="306"/>
      <c r="N897" s="307">
        <v>17940</v>
      </c>
    </row>
    <row r="898" spans="1:14" x14ac:dyDescent="0.25">
      <c r="A898" s="304"/>
      <c r="B898" s="275"/>
      <c r="C898" s="515" t="s">
        <v>585</v>
      </c>
      <c r="D898" s="515"/>
      <c r="E898" s="515"/>
      <c r="F898" s="515"/>
      <c r="G898" s="515"/>
      <c r="H898" s="515"/>
      <c r="I898" s="515"/>
      <c r="J898" s="515"/>
      <c r="K898" s="515"/>
      <c r="L898" s="305">
        <v>718118.5</v>
      </c>
      <c r="M898" s="306"/>
      <c r="N898" s="307">
        <v>2381022</v>
      </c>
    </row>
    <row r="899" spans="1:14" x14ac:dyDescent="0.25">
      <c r="A899" s="304"/>
      <c r="B899" s="275"/>
      <c r="C899" s="515" t="s">
        <v>586</v>
      </c>
      <c r="D899" s="515"/>
      <c r="E899" s="515"/>
      <c r="F899" s="515"/>
      <c r="G899" s="515"/>
      <c r="H899" s="515"/>
      <c r="I899" s="515"/>
      <c r="J899" s="515"/>
      <c r="K899" s="515"/>
      <c r="L899" s="305">
        <v>6004.21</v>
      </c>
      <c r="M899" s="306"/>
      <c r="N899" s="307">
        <v>117081</v>
      </c>
    </row>
    <row r="900" spans="1:14" x14ac:dyDescent="0.25">
      <c r="A900" s="304"/>
      <c r="B900" s="275"/>
      <c r="C900" s="515" t="s">
        <v>587</v>
      </c>
      <c r="D900" s="515"/>
      <c r="E900" s="515"/>
      <c r="F900" s="515"/>
      <c r="G900" s="515"/>
      <c r="H900" s="515"/>
      <c r="I900" s="515"/>
      <c r="J900" s="515"/>
      <c r="K900" s="515"/>
      <c r="L900" s="305">
        <v>3156.84</v>
      </c>
      <c r="M900" s="306"/>
      <c r="N900" s="307">
        <v>61558</v>
      </c>
    </row>
    <row r="901" spans="1:14" x14ac:dyDescent="0.25">
      <c r="A901" s="304"/>
      <c r="B901" s="275"/>
      <c r="C901" s="515" t="s">
        <v>918</v>
      </c>
      <c r="D901" s="515"/>
      <c r="E901" s="515"/>
      <c r="F901" s="515"/>
      <c r="G901" s="515"/>
      <c r="H901" s="515"/>
      <c r="I901" s="515"/>
      <c r="J901" s="515"/>
      <c r="K901" s="515"/>
      <c r="L901" s="305">
        <v>3588.16</v>
      </c>
      <c r="M901" s="306"/>
      <c r="N901" s="307">
        <v>20847</v>
      </c>
    </row>
    <row r="902" spans="1:14" x14ac:dyDescent="0.25">
      <c r="A902" s="304"/>
      <c r="B902" s="275"/>
      <c r="C902" s="515" t="s">
        <v>588</v>
      </c>
      <c r="D902" s="515"/>
      <c r="E902" s="515"/>
      <c r="F902" s="515"/>
      <c r="G902" s="515"/>
      <c r="H902" s="515"/>
      <c r="I902" s="515"/>
      <c r="J902" s="515"/>
      <c r="K902" s="515"/>
      <c r="L902" s="305">
        <v>1244.01</v>
      </c>
      <c r="M902" s="306"/>
      <c r="N902" s="307">
        <v>24257</v>
      </c>
    </row>
    <row r="903" spans="1:14" x14ac:dyDescent="0.25">
      <c r="A903" s="304"/>
      <c r="B903" s="275"/>
      <c r="C903" s="515" t="s">
        <v>589</v>
      </c>
      <c r="D903" s="515"/>
      <c r="E903" s="515"/>
      <c r="F903" s="515"/>
      <c r="G903" s="515"/>
      <c r="H903" s="515"/>
      <c r="I903" s="515"/>
      <c r="J903" s="515"/>
      <c r="K903" s="515"/>
      <c r="L903" s="305">
        <v>1244.01</v>
      </c>
      <c r="M903" s="306"/>
      <c r="N903" s="307">
        <v>24257</v>
      </c>
    </row>
    <row r="904" spans="1:14" x14ac:dyDescent="0.25">
      <c r="A904" s="304"/>
      <c r="B904" s="275"/>
      <c r="C904" s="515" t="s">
        <v>613</v>
      </c>
      <c r="D904" s="515"/>
      <c r="E904" s="515"/>
      <c r="F904" s="515"/>
      <c r="G904" s="515"/>
      <c r="H904" s="515"/>
      <c r="I904" s="515"/>
      <c r="J904" s="515"/>
      <c r="K904" s="515"/>
      <c r="L904" s="305"/>
      <c r="M904" s="306"/>
      <c r="N904" s="307"/>
    </row>
    <row r="905" spans="1:14" x14ac:dyDescent="0.25">
      <c r="A905" s="304"/>
      <c r="B905" s="275"/>
      <c r="C905" s="515" t="s">
        <v>578</v>
      </c>
      <c r="D905" s="515"/>
      <c r="E905" s="515"/>
      <c r="F905" s="515"/>
      <c r="G905" s="515"/>
      <c r="H905" s="515"/>
      <c r="I905" s="515"/>
      <c r="J905" s="515"/>
      <c r="K905" s="515"/>
      <c r="L905" s="305">
        <v>592.39</v>
      </c>
      <c r="M905" s="306"/>
      <c r="N905" s="307">
        <v>11551</v>
      </c>
    </row>
    <row r="906" spans="1:14" x14ac:dyDescent="0.25">
      <c r="A906" s="304"/>
      <c r="B906" s="275"/>
      <c r="C906" s="515" t="s">
        <v>581</v>
      </c>
      <c r="D906" s="515"/>
      <c r="E906" s="515"/>
      <c r="F906" s="515"/>
      <c r="G906" s="515"/>
      <c r="H906" s="515"/>
      <c r="I906" s="515"/>
      <c r="J906" s="515"/>
      <c r="K906" s="515"/>
      <c r="L906" s="305">
        <v>438.36</v>
      </c>
      <c r="M906" s="306"/>
      <c r="N906" s="307">
        <v>8548</v>
      </c>
    </row>
    <row r="907" spans="1:14" x14ac:dyDescent="0.25">
      <c r="A907" s="304"/>
      <c r="B907" s="275"/>
      <c r="C907" s="515" t="s">
        <v>582</v>
      </c>
      <c r="D907" s="515"/>
      <c r="E907" s="515"/>
      <c r="F907" s="515"/>
      <c r="G907" s="515"/>
      <c r="H907" s="515"/>
      <c r="I907" s="515"/>
      <c r="J907" s="515"/>
      <c r="K907" s="515"/>
      <c r="L907" s="305">
        <v>213.26</v>
      </c>
      <c r="M907" s="306"/>
      <c r="N907" s="307">
        <v>4158</v>
      </c>
    </row>
    <row r="908" spans="1:14" x14ac:dyDescent="0.25">
      <c r="A908" s="304"/>
      <c r="B908" s="275"/>
      <c r="C908" s="515" t="s">
        <v>590</v>
      </c>
      <c r="D908" s="515"/>
      <c r="E908" s="515"/>
      <c r="F908" s="515"/>
      <c r="G908" s="515"/>
      <c r="H908" s="515"/>
      <c r="I908" s="515"/>
      <c r="J908" s="515"/>
      <c r="K908" s="515"/>
      <c r="L908" s="305">
        <v>872701.12</v>
      </c>
      <c r="M908" s="306"/>
      <c r="N908" s="307">
        <v>3865765</v>
      </c>
    </row>
    <row r="909" spans="1:14" x14ac:dyDescent="0.25">
      <c r="A909" s="304"/>
      <c r="B909" s="275"/>
      <c r="C909" s="515" t="s">
        <v>591</v>
      </c>
      <c r="D909" s="515"/>
      <c r="E909" s="515"/>
      <c r="F909" s="515"/>
      <c r="G909" s="515"/>
      <c r="H909" s="515"/>
      <c r="I909" s="515"/>
      <c r="J909" s="515"/>
      <c r="K909" s="515"/>
      <c r="L909" s="305">
        <v>15540.99</v>
      </c>
      <c r="M909" s="306"/>
      <c r="N909" s="307">
        <v>303046</v>
      </c>
    </row>
    <row r="910" spans="1:14" x14ac:dyDescent="0.25">
      <c r="A910" s="304"/>
      <c r="B910" s="275"/>
      <c r="C910" s="515" t="s">
        <v>592</v>
      </c>
      <c r="D910" s="515"/>
      <c r="E910" s="515"/>
      <c r="F910" s="515"/>
      <c r="G910" s="515"/>
      <c r="H910" s="515"/>
      <c r="I910" s="515"/>
      <c r="J910" s="515"/>
      <c r="K910" s="515"/>
      <c r="L910" s="305">
        <v>15518.99</v>
      </c>
      <c r="M910" s="306"/>
      <c r="N910" s="307">
        <v>302619</v>
      </c>
    </row>
    <row r="911" spans="1:14" x14ac:dyDescent="0.25">
      <c r="A911" s="304"/>
      <c r="B911" s="275"/>
      <c r="C911" s="515" t="s">
        <v>593</v>
      </c>
      <c r="D911" s="515"/>
      <c r="E911" s="515"/>
      <c r="F911" s="515"/>
      <c r="G911" s="515"/>
      <c r="H911" s="515"/>
      <c r="I911" s="515"/>
      <c r="J911" s="515"/>
      <c r="K911" s="515"/>
      <c r="L911" s="305">
        <v>7454.31</v>
      </c>
      <c r="M911" s="306"/>
      <c r="N911" s="307">
        <v>145356</v>
      </c>
    </row>
    <row r="912" spans="1:14" x14ac:dyDescent="0.25">
      <c r="A912" s="304"/>
      <c r="B912" s="275"/>
      <c r="C912" s="515" t="s">
        <v>594</v>
      </c>
      <c r="D912" s="515"/>
      <c r="E912" s="515"/>
      <c r="F912" s="515"/>
      <c r="G912" s="515"/>
      <c r="H912" s="515"/>
      <c r="I912" s="515"/>
      <c r="J912" s="515"/>
      <c r="K912" s="515"/>
      <c r="L912" s="305">
        <v>867868.95</v>
      </c>
      <c r="M912" s="306"/>
      <c r="N912" s="307">
        <v>3820661</v>
      </c>
    </row>
    <row r="913" spans="1:14" x14ac:dyDescent="0.25">
      <c r="A913" s="304"/>
      <c r="B913" s="275"/>
      <c r="C913" s="515" t="s">
        <v>623</v>
      </c>
      <c r="D913" s="515"/>
      <c r="E913" s="515"/>
      <c r="F913" s="515"/>
      <c r="G913" s="515"/>
      <c r="H913" s="515"/>
      <c r="I913" s="515"/>
      <c r="J913" s="515"/>
      <c r="K913" s="515"/>
      <c r="L913" s="305">
        <v>52362.07</v>
      </c>
      <c r="M913" s="306"/>
      <c r="N913" s="307">
        <v>231946</v>
      </c>
    </row>
    <row r="914" spans="1:14" x14ac:dyDescent="0.25">
      <c r="A914" s="304"/>
      <c r="B914" s="275"/>
      <c r="C914" s="515" t="s">
        <v>590</v>
      </c>
      <c r="D914" s="515"/>
      <c r="E914" s="515"/>
      <c r="F914" s="515"/>
      <c r="G914" s="515"/>
      <c r="H914" s="515"/>
      <c r="I914" s="515"/>
      <c r="J914" s="515"/>
      <c r="K914" s="515"/>
      <c r="L914" s="305">
        <v>920231.02</v>
      </c>
      <c r="M914" s="306"/>
      <c r="N914" s="307">
        <v>4052607</v>
      </c>
    </row>
    <row r="915" spans="1:14" x14ac:dyDescent="0.25">
      <c r="A915" s="304"/>
      <c r="B915" s="275"/>
      <c r="C915" s="515" t="s">
        <v>919</v>
      </c>
      <c r="D915" s="515"/>
      <c r="E915" s="515"/>
      <c r="F915" s="515"/>
      <c r="G915" s="515"/>
      <c r="H915" s="515"/>
      <c r="I915" s="515"/>
      <c r="J915" s="515"/>
      <c r="K915" s="515"/>
      <c r="L915" s="305">
        <v>925063.19</v>
      </c>
      <c r="M915" s="306"/>
      <c r="N915" s="307">
        <v>4097711</v>
      </c>
    </row>
    <row r="916" spans="1:14" x14ac:dyDescent="0.25">
      <c r="A916" s="304"/>
      <c r="B916" s="275"/>
      <c r="C916" s="515" t="s">
        <v>595</v>
      </c>
      <c r="D916" s="515"/>
      <c r="E916" s="515"/>
      <c r="F916" s="515"/>
      <c r="G916" s="515"/>
      <c r="H916" s="515"/>
      <c r="I916" s="515"/>
      <c r="J916" s="515"/>
      <c r="K916" s="515"/>
      <c r="L916" s="305">
        <v>27751.9</v>
      </c>
      <c r="M916" s="306"/>
      <c r="N916" s="307">
        <v>122931</v>
      </c>
    </row>
    <row r="917" spans="1:14" x14ac:dyDescent="0.25">
      <c r="A917" s="304"/>
      <c r="B917" s="275"/>
      <c r="C917" s="515" t="s">
        <v>596</v>
      </c>
      <c r="D917" s="515"/>
      <c r="E917" s="515"/>
      <c r="F917" s="515"/>
      <c r="G917" s="515"/>
      <c r="H917" s="515"/>
      <c r="I917" s="515"/>
      <c r="J917" s="515"/>
      <c r="K917" s="515"/>
      <c r="L917" s="305">
        <v>952815.09</v>
      </c>
      <c r="M917" s="306"/>
      <c r="N917" s="307">
        <v>4220642</v>
      </c>
    </row>
    <row r="918" spans="1:14" x14ac:dyDescent="0.25">
      <c r="A918" s="304"/>
      <c r="B918" s="275"/>
      <c r="C918" s="515" t="s">
        <v>597</v>
      </c>
      <c r="D918" s="515"/>
      <c r="E918" s="515"/>
      <c r="F918" s="515"/>
      <c r="G918" s="515"/>
      <c r="H918" s="515"/>
      <c r="I918" s="515"/>
      <c r="J918" s="515"/>
      <c r="K918" s="515"/>
      <c r="L918" s="305">
        <v>190563.02</v>
      </c>
      <c r="M918" s="306"/>
      <c r="N918" s="308">
        <v>844128.4</v>
      </c>
    </row>
    <row r="919" spans="1:14" x14ac:dyDescent="0.25">
      <c r="A919" s="304"/>
      <c r="B919" s="236"/>
      <c r="C919" s="535" t="s">
        <v>598</v>
      </c>
      <c r="D919" s="535"/>
      <c r="E919" s="535"/>
      <c r="F919" s="535"/>
      <c r="G919" s="535"/>
      <c r="H919" s="535"/>
      <c r="I919" s="535"/>
      <c r="J919" s="535"/>
      <c r="K919" s="535"/>
      <c r="L919" s="241">
        <v>1143378.1100000001</v>
      </c>
      <c r="M919" s="248"/>
      <c r="N919" s="244">
        <v>5064770.4000000004</v>
      </c>
    </row>
    <row r="920" spans="1:14" x14ac:dyDescent="0.25">
      <c r="B920" s="236"/>
      <c r="C920" s="246"/>
      <c r="D920" s="246"/>
      <c r="E920" s="246"/>
      <c r="F920" s="246"/>
      <c r="G920" s="246"/>
      <c r="H920" s="246"/>
      <c r="I920" s="246"/>
      <c r="J920" s="246"/>
      <c r="K920" s="246"/>
      <c r="L920" s="241"/>
      <c r="M920" s="242"/>
      <c r="N920" s="245"/>
    </row>
    <row r="921" spans="1:14" x14ac:dyDescent="0.25">
      <c r="A921" s="309"/>
      <c r="B921" s="309"/>
      <c r="C921" s="309"/>
      <c r="D921" s="309"/>
      <c r="E921" s="309"/>
      <c r="F921" s="309"/>
      <c r="G921" s="309"/>
      <c r="H921" s="309"/>
      <c r="I921" s="309"/>
      <c r="J921" s="309"/>
      <c r="K921" s="309"/>
      <c r="L921" s="309"/>
      <c r="M921" s="309"/>
      <c r="N921" s="309"/>
    </row>
    <row r="922" spans="1:14" x14ac:dyDescent="0.25">
      <c r="B922" s="310" t="s">
        <v>599</v>
      </c>
      <c r="C922" s="536"/>
      <c r="D922" s="536"/>
      <c r="E922" s="536"/>
      <c r="F922" s="536"/>
      <c r="G922" s="536"/>
      <c r="H922" s="536"/>
      <c r="I922" s="536"/>
      <c r="J922" s="536"/>
      <c r="K922" s="536"/>
      <c r="L922" s="536"/>
    </row>
    <row r="923" spans="1:14" x14ac:dyDescent="0.25">
      <c r="B923" s="251"/>
      <c r="C923" s="537" t="s">
        <v>600</v>
      </c>
      <c r="D923" s="537"/>
      <c r="E923" s="537"/>
      <c r="F923" s="537"/>
      <c r="G923" s="537"/>
      <c r="H923" s="537"/>
      <c r="I923" s="537"/>
      <c r="J923" s="537"/>
      <c r="K923" s="537"/>
      <c r="L923" s="537"/>
    </row>
    <row r="924" spans="1:14" x14ac:dyDescent="0.25">
      <c r="B924" s="310" t="s">
        <v>601</v>
      </c>
      <c r="C924" s="536"/>
      <c r="D924" s="536"/>
      <c r="E924" s="536"/>
      <c r="F924" s="536"/>
      <c r="G924" s="536"/>
      <c r="H924" s="536"/>
      <c r="I924" s="536"/>
      <c r="J924" s="536"/>
      <c r="K924" s="536"/>
      <c r="L924" s="536"/>
    </row>
    <row r="925" spans="1:14" x14ac:dyDescent="0.25">
      <c r="C925" s="537" t="s">
        <v>600</v>
      </c>
      <c r="D925" s="537"/>
      <c r="E925" s="537"/>
      <c r="F925" s="537"/>
      <c r="G925" s="537"/>
      <c r="H925" s="537"/>
      <c r="I925" s="537"/>
      <c r="J925" s="537"/>
      <c r="K925" s="537"/>
      <c r="L925" s="537"/>
    </row>
    <row r="927" spans="1:14" x14ac:dyDescent="0.25">
      <c r="B927" s="311"/>
      <c r="D927" s="311"/>
      <c r="F927" s="311"/>
    </row>
  </sheetData>
  <mergeCells count="835">
    <mergeCell ref="C918:K918"/>
    <mergeCell ref="C919:K919"/>
    <mergeCell ref="C922:L922"/>
    <mergeCell ref="C923:L923"/>
    <mergeCell ref="C924:L924"/>
    <mergeCell ref="C925:L925"/>
    <mergeCell ref="C909:K909"/>
    <mergeCell ref="C910:K910"/>
    <mergeCell ref="C911:K911"/>
    <mergeCell ref="C912:K912"/>
    <mergeCell ref="C913:K913"/>
    <mergeCell ref="C914:K914"/>
    <mergeCell ref="C915:K915"/>
    <mergeCell ref="C916:K916"/>
    <mergeCell ref="C917:K917"/>
    <mergeCell ref="C900:K900"/>
    <mergeCell ref="C901:K901"/>
    <mergeCell ref="C902:K902"/>
    <mergeCell ref="C903:K903"/>
    <mergeCell ref="C904:K904"/>
    <mergeCell ref="C905:K905"/>
    <mergeCell ref="C906:K906"/>
    <mergeCell ref="C907:K907"/>
    <mergeCell ref="C908:K908"/>
    <mergeCell ref="C891:K891"/>
    <mergeCell ref="C892:K892"/>
    <mergeCell ref="C893:K893"/>
    <mergeCell ref="C894:K894"/>
    <mergeCell ref="C895:K895"/>
    <mergeCell ref="C896:K896"/>
    <mergeCell ref="C897:K897"/>
    <mergeCell ref="C898:K898"/>
    <mergeCell ref="C899:K899"/>
    <mergeCell ref="C882:K882"/>
    <mergeCell ref="C883:K883"/>
    <mergeCell ref="C884:K884"/>
    <mergeCell ref="C885:K885"/>
    <mergeCell ref="C886:K886"/>
    <mergeCell ref="C887:K887"/>
    <mergeCell ref="C888:K888"/>
    <mergeCell ref="C889:K889"/>
    <mergeCell ref="C890:K890"/>
    <mergeCell ref="C871:E871"/>
    <mergeCell ref="C872:E872"/>
    <mergeCell ref="C874:K874"/>
    <mergeCell ref="C876:K876"/>
    <mergeCell ref="C877:K877"/>
    <mergeCell ref="C878:K878"/>
    <mergeCell ref="C879:K879"/>
    <mergeCell ref="C880:K880"/>
    <mergeCell ref="C881:K881"/>
    <mergeCell ref="C862:E862"/>
    <mergeCell ref="C863:E863"/>
    <mergeCell ref="C864:E864"/>
    <mergeCell ref="C865:N865"/>
    <mergeCell ref="C866:E866"/>
    <mergeCell ref="C867:E867"/>
    <mergeCell ref="C868:E868"/>
    <mergeCell ref="C869:E869"/>
    <mergeCell ref="C870:E870"/>
    <mergeCell ref="C853:E853"/>
    <mergeCell ref="C854:E854"/>
    <mergeCell ref="C855:N855"/>
    <mergeCell ref="C856:N856"/>
    <mergeCell ref="C857:E857"/>
    <mergeCell ref="C858:E858"/>
    <mergeCell ref="C859:E859"/>
    <mergeCell ref="C860:E860"/>
    <mergeCell ref="C861:E861"/>
    <mergeCell ref="A844:N844"/>
    <mergeCell ref="C845:E845"/>
    <mergeCell ref="C846:N846"/>
    <mergeCell ref="C847:E847"/>
    <mergeCell ref="C848:E848"/>
    <mergeCell ref="C849:E849"/>
    <mergeCell ref="C850:E850"/>
    <mergeCell ref="C851:E851"/>
    <mergeCell ref="C852:E852"/>
    <mergeCell ref="C829:E829"/>
    <mergeCell ref="C831:N831"/>
    <mergeCell ref="C832:E832"/>
    <mergeCell ref="C834:N834"/>
    <mergeCell ref="C835:E835"/>
    <mergeCell ref="C837:N837"/>
    <mergeCell ref="C838:E838"/>
    <mergeCell ref="C840:E840"/>
    <mergeCell ref="C843:K843"/>
    <mergeCell ref="C815:E815"/>
    <mergeCell ref="C817:N817"/>
    <mergeCell ref="C818:E818"/>
    <mergeCell ref="C820:N820"/>
    <mergeCell ref="C821:E821"/>
    <mergeCell ref="C823:E823"/>
    <mergeCell ref="C825:N825"/>
    <mergeCell ref="C826:E826"/>
    <mergeCell ref="A828:N828"/>
    <mergeCell ref="C803:E803"/>
    <mergeCell ref="C805:K805"/>
    <mergeCell ref="A806:N806"/>
    <mergeCell ref="C807:E807"/>
    <mergeCell ref="C809:N809"/>
    <mergeCell ref="C810:N810"/>
    <mergeCell ref="C811:E811"/>
    <mergeCell ref="C813:N813"/>
    <mergeCell ref="C814:N814"/>
    <mergeCell ref="C794:E794"/>
    <mergeCell ref="C795:E795"/>
    <mergeCell ref="C796:E796"/>
    <mergeCell ref="C797:E797"/>
    <mergeCell ref="C798:E798"/>
    <mergeCell ref="C799:E799"/>
    <mergeCell ref="C800:E800"/>
    <mergeCell ref="C801:E801"/>
    <mergeCell ref="C802:E802"/>
    <mergeCell ref="C785:E785"/>
    <mergeCell ref="C786:E786"/>
    <mergeCell ref="C787:E787"/>
    <mergeCell ref="C788:E788"/>
    <mergeCell ref="C789:E789"/>
    <mergeCell ref="C790:E790"/>
    <mergeCell ref="C791:E791"/>
    <mergeCell ref="C792:N792"/>
    <mergeCell ref="C793:E793"/>
    <mergeCell ref="C776:E776"/>
    <mergeCell ref="C777:N777"/>
    <mergeCell ref="C778:N778"/>
    <mergeCell ref="C779:N779"/>
    <mergeCell ref="C780:E780"/>
    <mergeCell ref="C781:E781"/>
    <mergeCell ref="C782:E782"/>
    <mergeCell ref="C783:E783"/>
    <mergeCell ref="C784:E784"/>
    <mergeCell ref="C767:E767"/>
    <mergeCell ref="C768:E768"/>
    <mergeCell ref="C769:E769"/>
    <mergeCell ref="C770:E770"/>
    <mergeCell ref="C771:E771"/>
    <mergeCell ref="C772:E772"/>
    <mergeCell ref="C773:E773"/>
    <mergeCell ref="C774:E774"/>
    <mergeCell ref="A775:N775"/>
    <mergeCell ref="C758:E758"/>
    <mergeCell ref="C759:E759"/>
    <mergeCell ref="C760:E760"/>
    <mergeCell ref="C761:E761"/>
    <mergeCell ref="C762:N762"/>
    <mergeCell ref="C763:N763"/>
    <mergeCell ref="C764:E764"/>
    <mergeCell ref="C765:E765"/>
    <mergeCell ref="C766:E766"/>
    <mergeCell ref="C749:N749"/>
    <mergeCell ref="C750:E750"/>
    <mergeCell ref="C751:E751"/>
    <mergeCell ref="C752:E752"/>
    <mergeCell ref="C753:E753"/>
    <mergeCell ref="C754:E754"/>
    <mergeCell ref="C755:E755"/>
    <mergeCell ref="C756:E756"/>
    <mergeCell ref="C757:E757"/>
    <mergeCell ref="C740:E740"/>
    <mergeCell ref="C741:E741"/>
    <mergeCell ref="C742:E742"/>
    <mergeCell ref="C743:E743"/>
    <mergeCell ref="C744:E744"/>
    <mergeCell ref="C745:E745"/>
    <mergeCell ref="C746:E746"/>
    <mergeCell ref="C747:E747"/>
    <mergeCell ref="C748:N748"/>
    <mergeCell ref="C731:E731"/>
    <mergeCell ref="C732:E732"/>
    <mergeCell ref="C733:E733"/>
    <mergeCell ref="C734:N734"/>
    <mergeCell ref="C735:N735"/>
    <mergeCell ref="C736:E736"/>
    <mergeCell ref="C737:E737"/>
    <mergeCell ref="C738:E738"/>
    <mergeCell ref="C739:E739"/>
    <mergeCell ref="C722:E722"/>
    <mergeCell ref="C723:E723"/>
    <mergeCell ref="C724:E724"/>
    <mergeCell ref="C725:E725"/>
    <mergeCell ref="C726:E726"/>
    <mergeCell ref="C727:E727"/>
    <mergeCell ref="C728:E728"/>
    <mergeCell ref="C729:E729"/>
    <mergeCell ref="C730:E730"/>
    <mergeCell ref="C713:E713"/>
    <mergeCell ref="C714:E714"/>
    <mergeCell ref="C715:E715"/>
    <mergeCell ref="C716:E716"/>
    <mergeCell ref="C717:E717"/>
    <mergeCell ref="C718:E718"/>
    <mergeCell ref="C719:E719"/>
    <mergeCell ref="C720:N720"/>
    <mergeCell ref="C721:N721"/>
    <mergeCell ref="C704:E704"/>
    <mergeCell ref="C705:E705"/>
    <mergeCell ref="C706:E706"/>
    <mergeCell ref="C707:E707"/>
    <mergeCell ref="C708:N708"/>
    <mergeCell ref="C709:E709"/>
    <mergeCell ref="C710:E710"/>
    <mergeCell ref="C711:E711"/>
    <mergeCell ref="C712:E712"/>
    <mergeCell ref="C695:E695"/>
    <mergeCell ref="C696:N696"/>
    <mergeCell ref="C697:E697"/>
    <mergeCell ref="C698:E698"/>
    <mergeCell ref="C699:E699"/>
    <mergeCell ref="C700:E700"/>
    <mergeCell ref="C701:E701"/>
    <mergeCell ref="C702:E702"/>
    <mergeCell ref="C703:E703"/>
    <mergeCell ref="C643:E643"/>
    <mergeCell ref="C647:N647"/>
    <mergeCell ref="C648:N648"/>
    <mergeCell ref="C651:E651"/>
    <mergeCell ref="C652:E652"/>
    <mergeCell ref="C653:E653"/>
    <mergeCell ref="C654:E654"/>
    <mergeCell ref="C655:E655"/>
    <mergeCell ref="C656:E656"/>
    <mergeCell ref="C546:E546"/>
    <mergeCell ref="C547:E547"/>
    <mergeCell ref="C549:N549"/>
    <mergeCell ref="C550:E550"/>
    <mergeCell ref="C551:E551"/>
    <mergeCell ref="C553:E553"/>
    <mergeCell ref="C554:E554"/>
    <mergeCell ref="C556:E556"/>
    <mergeCell ref="C557:E557"/>
    <mergeCell ref="C526:E526"/>
    <mergeCell ref="C528:E528"/>
    <mergeCell ref="C534:N534"/>
    <mergeCell ref="C535:N535"/>
    <mergeCell ref="C536:E536"/>
    <mergeCell ref="C538:E538"/>
    <mergeCell ref="C539:E539"/>
    <mergeCell ref="C540:E540"/>
    <mergeCell ref="C542:E542"/>
    <mergeCell ref="C529:E529"/>
    <mergeCell ref="C530:E530"/>
    <mergeCell ref="C491:E491"/>
    <mergeCell ref="C492:E492"/>
    <mergeCell ref="C498:N498"/>
    <mergeCell ref="C505:E505"/>
    <mergeCell ref="C507:K507"/>
    <mergeCell ref="A508:N508"/>
    <mergeCell ref="A509:N509"/>
    <mergeCell ref="C511:N511"/>
    <mergeCell ref="C512:N512"/>
    <mergeCell ref="C493:E493"/>
    <mergeCell ref="C495:E495"/>
    <mergeCell ref="C496:E496"/>
    <mergeCell ref="C502:E502"/>
    <mergeCell ref="C504:E504"/>
    <mergeCell ref="C510:E510"/>
    <mergeCell ref="C494:E494"/>
    <mergeCell ref="C465:N465"/>
    <mergeCell ref="C467:K467"/>
    <mergeCell ref="A468:N468"/>
    <mergeCell ref="C469:E469"/>
    <mergeCell ref="C470:N470"/>
    <mergeCell ref="C471:N471"/>
    <mergeCell ref="C472:E472"/>
    <mergeCell ref="C474:E474"/>
    <mergeCell ref="C473:E473"/>
    <mergeCell ref="C305:N305"/>
    <mergeCell ref="C308:N308"/>
    <mergeCell ref="C311:N311"/>
    <mergeCell ref="C312:E312"/>
    <mergeCell ref="C314:N314"/>
    <mergeCell ref="C315:E315"/>
    <mergeCell ref="C317:N317"/>
    <mergeCell ref="C318:E318"/>
    <mergeCell ref="C303:E303"/>
    <mergeCell ref="C306:E306"/>
    <mergeCell ref="C309:E309"/>
    <mergeCell ref="C150:E150"/>
    <mergeCell ref="C151:E151"/>
    <mergeCell ref="C153:E153"/>
    <mergeCell ref="C154:E154"/>
    <mergeCell ref="C155:E155"/>
    <mergeCell ref="C157:N157"/>
    <mergeCell ref="C167:E167"/>
    <mergeCell ref="C169:N169"/>
    <mergeCell ref="C171:N171"/>
    <mergeCell ref="C42:E42"/>
    <mergeCell ref="C53:N53"/>
    <mergeCell ref="C54:E54"/>
    <mergeCell ref="C55:E55"/>
    <mergeCell ref="C65:N65"/>
    <mergeCell ref="C66:N66"/>
    <mergeCell ref="C68:E68"/>
    <mergeCell ref="C100:E100"/>
    <mergeCell ref="C101:E101"/>
    <mergeCell ref="C49:E49"/>
    <mergeCell ref="C50:E50"/>
    <mergeCell ref="C51:E51"/>
    <mergeCell ref="C52:E52"/>
    <mergeCell ref="C43:E43"/>
    <mergeCell ref="C44:E44"/>
    <mergeCell ref="C45:E45"/>
    <mergeCell ref="C46:E46"/>
    <mergeCell ref="C47:E47"/>
    <mergeCell ref="C48:E48"/>
    <mergeCell ref="C61:E61"/>
    <mergeCell ref="C62:E62"/>
    <mergeCell ref="C63:E63"/>
    <mergeCell ref="C64:E64"/>
    <mergeCell ref="C56:E56"/>
    <mergeCell ref="C103:E103"/>
    <mergeCell ref="C105:N105"/>
    <mergeCell ref="C110:E110"/>
    <mergeCell ref="C118:E118"/>
    <mergeCell ref="C119:E119"/>
    <mergeCell ref="C121:E121"/>
    <mergeCell ref="C128:E128"/>
    <mergeCell ref="C687:E687"/>
    <mergeCell ref="C688:E688"/>
    <mergeCell ref="C661:E661"/>
    <mergeCell ref="C662:E662"/>
    <mergeCell ref="C663:E663"/>
    <mergeCell ref="C664:E664"/>
    <mergeCell ref="C665:E665"/>
    <mergeCell ref="C666:E666"/>
    <mergeCell ref="C667:E667"/>
    <mergeCell ref="C668:E668"/>
    <mergeCell ref="C669:N669"/>
    <mergeCell ref="C650:E650"/>
    <mergeCell ref="C657:E657"/>
    <mergeCell ref="C658:N658"/>
    <mergeCell ref="C659:N659"/>
    <mergeCell ref="C660:E660"/>
    <mergeCell ref="C578:E578"/>
    <mergeCell ref="C689:E689"/>
    <mergeCell ref="C690:E690"/>
    <mergeCell ref="C691:E691"/>
    <mergeCell ref="C692:E692"/>
    <mergeCell ref="C693:E693"/>
    <mergeCell ref="A694:N694"/>
    <mergeCell ref="C670:E670"/>
    <mergeCell ref="C671:E671"/>
    <mergeCell ref="C672:E672"/>
    <mergeCell ref="C673:E673"/>
    <mergeCell ref="C674:E674"/>
    <mergeCell ref="C675:E675"/>
    <mergeCell ref="C676:E676"/>
    <mergeCell ref="C677:E677"/>
    <mergeCell ref="C678:E678"/>
    <mergeCell ref="C679:N679"/>
    <mergeCell ref="C680:N680"/>
    <mergeCell ref="C681:E681"/>
    <mergeCell ref="C682:N682"/>
    <mergeCell ref="C683:N683"/>
    <mergeCell ref="C684:E684"/>
    <mergeCell ref="C685:E685"/>
    <mergeCell ref="C686:E686"/>
    <mergeCell ref="C642:E642"/>
    <mergeCell ref="C644:E644"/>
    <mergeCell ref="C645:E645"/>
    <mergeCell ref="C649:E649"/>
    <mergeCell ref="C646:E646"/>
    <mergeCell ref="C582:N582"/>
    <mergeCell ref="C583:N583"/>
    <mergeCell ref="C587:E587"/>
    <mergeCell ref="C594:E594"/>
    <mergeCell ref="C595:E595"/>
    <mergeCell ref="C598:E598"/>
    <mergeCell ref="C605:E605"/>
    <mergeCell ref="C606:E606"/>
    <mergeCell ref="C608:E608"/>
    <mergeCell ref="C612:E612"/>
    <mergeCell ref="C613:E613"/>
    <mergeCell ref="C614:E614"/>
    <mergeCell ref="C616:E616"/>
    <mergeCell ref="C617:E617"/>
    <mergeCell ref="C618:E618"/>
    <mergeCell ref="C604:E604"/>
    <mergeCell ref="C607:E607"/>
    <mergeCell ref="C609:N609"/>
    <mergeCell ref="C610:N610"/>
    <mergeCell ref="C524:N524"/>
    <mergeCell ref="C531:E531"/>
    <mergeCell ref="C532:E532"/>
    <mergeCell ref="C331:N331"/>
    <mergeCell ref="C332:E332"/>
    <mergeCell ref="C336:E336"/>
    <mergeCell ref="C340:E340"/>
    <mergeCell ref="A342:N342"/>
    <mergeCell ref="C343:E343"/>
    <mergeCell ref="A348:N348"/>
    <mergeCell ref="C351:E351"/>
    <mergeCell ref="C356:E356"/>
    <mergeCell ref="C358:E358"/>
    <mergeCell ref="C364:E364"/>
    <mergeCell ref="C366:N366"/>
    <mergeCell ref="C367:E367"/>
    <mergeCell ref="C372:E372"/>
    <mergeCell ref="C374:N374"/>
    <mergeCell ref="C355:N355"/>
    <mergeCell ref="C360:N360"/>
    <mergeCell ref="C334:E334"/>
    <mergeCell ref="C338:E338"/>
    <mergeCell ref="C464:N464"/>
    <mergeCell ref="C345:E345"/>
    <mergeCell ref="C323:E323"/>
    <mergeCell ref="C325:N325"/>
    <mergeCell ref="C320:N320"/>
    <mergeCell ref="C321:E321"/>
    <mergeCell ref="C326:E326"/>
    <mergeCell ref="C328:N328"/>
    <mergeCell ref="C329:E329"/>
    <mergeCell ref="A4:C4"/>
    <mergeCell ref="K4:N4"/>
    <mergeCell ref="A17:N17"/>
    <mergeCell ref="A18:N18"/>
    <mergeCell ref="A20:N20"/>
    <mergeCell ref="A5:D5"/>
    <mergeCell ref="J5:N5"/>
    <mergeCell ref="A6:D6"/>
    <mergeCell ref="J6:N6"/>
    <mergeCell ref="A21:N21"/>
    <mergeCell ref="B23:F23"/>
    <mergeCell ref="B24:F24"/>
    <mergeCell ref="D10:N10"/>
    <mergeCell ref="A13:N13"/>
    <mergeCell ref="A14:N14"/>
    <mergeCell ref="A16:N16"/>
    <mergeCell ref="N35:N37"/>
    <mergeCell ref="C38:E38"/>
    <mergeCell ref="A39:N39"/>
    <mergeCell ref="C40:E40"/>
    <mergeCell ref="C41:N41"/>
    <mergeCell ref="L33:M33"/>
    <mergeCell ref="A35:A37"/>
    <mergeCell ref="B35:B37"/>
    <mergeCell ref="C35:E37"/>
    <mergeCell ref="F35:F37"/>
    <mergeCell ref="G35:I36"/>
    <mergeCell ref="J35:L36"/>
    <mergeCell ref="M35:M37"/>
    <mergeCell ref="C57:E57"/>
    <mergeCell ref="C58:E58"/>
    <mergeCell ref="C59:E59"/>
    <mergeCell ref="C60:E60"/>
    <mergeCell ref="C73:E73"/>
    <mergeCell ref="C74:E74"/>
    <mergeCell ref="C75:E75"/>
    <mergeCell ref="C76:E76"/>
    <mergeCell ref="C77:E77"/>
    <mergeCell ref="C78:E78"/>
    <mergeCell ref="C67:N67"/>
    <mergeCell ref="C69:E69"/>
    <mergeCell ref="C70:E70"/>
    <mergeCell ref="C71:E71"/>
    <mergeCell ref="C72:E72"/>
    <mergeCell ref="C85:E85"/>
    <mergeCell ref="C86:E86"/>
    <mergeCell ref="C87:E87"/>
    <mergeCell ref="C88:E88"/>
    <mergeCell ref="C89:E89"/>
    <mergeCell ref="C90:E90"/>
    <mergeCell ref="C79:E79"/>
    <mergeCell ref="C80:N80"/>
    <mergeCell ref="C81:N81"/>
    <mergeCell ref="C84:E84"/>
    <mergeCell ref="C82:E82"/>
    <mergeCell ref="C83:E83"/>
    <mergeCell ref="C99:E99"/>
    <mergeCell ref="C102:E102"/>
    <mergeCell ref="C91:E91"/>
    <mergeCell ref="C92:E92"/>
    <mergeCell ref="C94:E94"/>
    <mergeCell ref="C95:E95"/>
    <mergeCell ref="C93:N93"/>
    <mergeCell ref="C96:E96"/>
    <mergeCell ref="C97:E97"/>
    <mergeCell ref="C98:E98"/>
    <mergeCell ref="C109:E109"/>
    <mergeCell ref="C112:E112"/>
    <mergeCell ref="C113:E113"/>
    <mergeCell ref="C114:E114"/>
    <mergeCell ref="C104:E104"/>
    <mergeCell ref="C106:E106"/>
    <mergeCell ref="C107:E107"/>
    <mergeCell ref="C108:E108"/>
    <mergeCell ref="C133:E133"/>
    <mergeCell ref="C111:E111"/>
    <mergeCell ref="C122:E122"/>
    <mergeCell ref="C126:E126"/>
    <mergeCell ref="C115:E115"/>
    <mergeCell ref="C116:E116"/>
    <mergeCell ref="C120:E120"/>
    <mergeCell ref="C117:N117"/>
    <mergeCell ref="C123:E123"/>
    <mergeCell ref="C124:E124"/>
    <mergeCell ref="C125:E125"/>
    <mergeCell ref="C134:E134"/>
    <mergeCell ref="C135:E135"/>
    <mergeCell ref="C127:E127"/>
    <mergeCell ref="C131:E131"/>
    <mergeCell ref="C132:E132"/>
    <mergeCell ref="C129:E129"/>
    <mergeCell ref="C130:N130"/>
    <mergeCell ref="C175:E175"/>
    <mergeCell ref="C181:N181"/>
    <mergeCell ref="C172:E172"/>
    <mergeCell ref="C136:E136"/>
    <mergeCell ref="C137:E137"/>
    <mergeCell ref="C138:E138"/>
    <mergeCell ref="C146:E146"/>
    <mergeCell ref="C147:E147"/>
    <mergeCell ref="C148:E148"/>
    <mergeCell ref="C141:E141"/>
    <mergeCell ref="C142:E142"/>
    <mergeCell ref="C145:E145"/>
    <mergeCell ref="C139:E139"/>
    <mergeCell ref="C140:E140"/>
    <mergeCell ref="C143:N143"/>
    <mergeCell ref="C144:N144"/>
    <mergeCell ref="C149:E149"/>
    <mergeCell ref="C187:E187"/>
    <mergeCell ref="C183:E183"/>
    <mergeCell ref="C184:E184"/>
    <mergeCell ref="C185:E185"/>
    <mergeCell ref="C186:E186"/>
    <mergeCell ref="C176:E176"/>
    <mergeCell ref="C177:E177"/>
    <mergeCell ref="C179:N179"/>
    <mergeCell ref="C180:E180"/>
    <mergeCell ref="C182:E182"/>
    <mergeCell ref="C188:N188"/>
    <mergeCell ref="C189:N189"/>
    <mergeCell ref="C194:E194"/>
    <mergeCell ref="C195:E195"/>
    <mergeCell ref="C196:E196"/>
    <mergeCell ref="C197:E197"/>
    <mergeCell ref="C198:E198"/>
    <mergeCell ref="C190:E190"/>
    <mergeCell ref="C191:E191"/>
    <mergeCell ref="C192:E192"/>
    <mergeCell ref="C193:E193"/>
    <mergeCell ref="C199:N199"/>
    <mergeCell ref="C206:E206"/>
    <mergeCell ref="C207:E207"/>
    <mergeCell ref="C203:E203"/>
    <mergeCell ref="C204:E204"/>
    <mergeCell ref="C205:E205"/>
    <mergeCell ref="C200:E200"/>
    <mergeCell ref="C201:E201"/>
    <mergeCell ref="C202:E202"/>
    <mergeCell ref="C208:E208"/>
    <mergeCell ref="C209:E209"/>
    <mergeCell ref="C210:E210"/>
    <mergeCell ref="C212:N212"/>
    <mergeCell ref="C223:E223"/>
    <mergeCell ref="C211:E211"/>
    <mergeCell ref="C218:E218"/>
    <mergeCell ref="C219:E219"/>
    <mergeCell ref="C220:E220"/>
    <mergeCell ref="C221:E221"/>
    <mergeCell ref="C222:E222"/>
    <mergeCell ref="C213:E213"/>
    <mergeCell ref="C216:E216"/>
    <mergeCell ref="C217:E217"/>
    <mergeCell ref="C214:E214"/>
    <mergeCell ref="C215:E215"/>
    <mergeCell ref="C231:E231"/>
    <mergeCell ref="C232:E232"/>
    <mergeCell ref="C233:E233"/>
    <mergeCell ref="C234:E234"/>
    <mergeCell ref="C225:E225"/>
    <mergeCell ref="C228:E228"/>
    <mergeCell ref="C229:E229"/>
    <mergeCell ref="C230:E230"/>
    <mergeCell ref="A224:N224"/>
    <mergeCell ref="C226:N226"/>
    <mergeCell ref="C227:N227"/>
    <mergeCell ref="C235:E235"/>
    <mergeCell ref="C246:E246"/>
    <mergeCell ref="C240:E240"/>
    <mergeCell ref="C241:E241"/>
    <mergeCell ref="C242:E242"/>
    <mergeCell ref="C245:E245"/>
    <mergeCell ref="C243:E243"/>
    <mergeCell ref="C244:E244"/>
    <mergeCell ref="C236:N236"/>
    <mergeCell ref="C237:E237"/>
    <mergeCell ref="C238:E238"/>
    <mergeCell ref="C239:E239"/>
    <mergeCell ref="C247:N247"/>
    <mergeCell ref="C248:N248"/>
    <mergeCell ref="C249:E249"/>
    <mergeCell ref="C250:E250"/>
    <mergeCell ref="C251:E251"/>
    <mergeCell ref="C257:E257"/>
    <mergeCell ref="C258:E258"/>
    <mergeCell ref="C252:E252"/>
    <mergeCell ref="C253:E253"/>
    <mergeCell ref="C254:E254"/>
    <mergeCell ref="C259:N259"/>
    <mergeCell ref="C282:N282"/>
    <mergeCell ref="C273:N273"/>
    <mergeCell ref="C262:E262"/>
    <mergeCell ref="C263:E263"/>
    <mergeCell ref="C264:E264"/>
    <mergeCell ref="C266:E266"/>
    <mergeCell ref="C255:E255"/>
    <mergeCell ref="C256:E256"/>
    <mergeCell ref="C260:N260"/>
    <mergeCell ref="C265:E265"/>
    <mergeCell ref="C269:K269"/>
    <mergeCell ref="A270:N270"/>
    <mergeCell ref="C278:N278"/>
    <mergeCell ref="A279:N279"/>
    <mergeCell ref="C285:E285"/>
    <mergeCell ref="C261:E261"/>
    <mergeCell ref="C267:E267"/>
    <mergeCell ref="C271:E271"/>
    <mergeCell ref="C276:E276"/>
    <mergeCell ref="C280:E280"/>
    <mergeCell ref="C283:E283"/>
    <mergeCell ref="C274:E274"/>
    <mergeCell ref="C288:E288"/>
    <mergeCell ref="C297:E297"/>
    <mergeCell ref="C287:N287"/>
    <mergeCell ref="C290:E290"/>
    <mergeCell ref="C292:N292"/>
    <mergeCell ref="C293:E293"/>
    <mergeCell ref="C295:N295"/>
    <mergeCell ref="A296:N296"/>
    <mergeCell ref="C299:N299"/>
    <mergeCell ref="C302:N302"/>
    <mergeCell ref="C300:E300"/>
    <mergeCell ref="C347:N347"/>
    <mergeCell ref="C349:E349"/>
    <mergeCell ref="C353:E353"/>
    <mergeCell ref="C375:E375"/>
    <mergeCell ref="C377:N377"/>
    <mergeCell ref="C378:E378"/>
    <mergeCell ref="C380:N380"/>
    <mergeCell ref="C381:E381"/>
    <mergeCell ref="C371:N371"/>
    <mergeCell ref="C383:N383"/>
    <mergeCell ref="A384:N384"/>
    <mergeCell ref="C385:E385"/>
    <mergeCell ref="C387:N387"/>
    <mergeCell ref="C388:E388"/>
    <mergeCell ref="C396:N396"/>
    <mergeCell ref="C393:N393"/>
    <mergeCell ref="C394:E394"/>
    <mergeCell ref="C390:N390"/>
    <mergeCell ref="C391:E391"/>
    <mergeCell ref="C397:E397"/>
    <mergeCell ref="C399:N399"/>
    <mergeCell ref="C400:E400"/>
    <mergeCell ref="C402:E402"/>
    <mergeCell ref="C404:N404"/>
    <mergeCell ref="C414:E414"/>
    <mergeCell ref="C405:E405"/>
    <mergeCell ref="C409:E409"/>
    <mergeCell ref="C417:E417"/>
    <mergeCell ref="C419:N419"/>
    <mergeCell ref="C406:E406"/>
    <mergeCell ref="C407:E407"/>
    <mergeCell ref="C408:E408"/>
    <mergeCell ref="C410:E410"/>
    <mergeCell ref="C411:E411"/>
    <mergeCell ref="C412:E412"/>
    <mergeCell ref="C413:E413"/>
    <mergeCell ref="C415:E415"/>
    <mergeCell ref="C416:E416"/>
    <mergeCell ref="C420:E420"/>
    <mergeCell ref="C426:N426"/>
    <mergeCell ref="C427:E427"/>
    <mergeCell ref="C429:N429"/>
    <mergeCell ref="C430:E430"/>
    <mergeCell ref="C422:N422"/>
    <mergeCell ref="C423:E423"/>
    <mergeCell ref="C425:N425"/>
    <mergeCell ref="C431:N431"/>
    <mergeCell ref="C432:E432"/>
    <mergeCell ref="C433:E433"/>
    <mergeCell ref="C443:E443"/>
    <mergeCell ref="C434:E434"/>
    <mergeCell ref="C437:E437"/>
    <mergeCell ref="C440:E440"/>
    <mergeCell ref="C446:E446"/>
    <mergeCell ref="C449:E449"/>
    <mergeCell ref="C435:E435"/>
    <mergeCell ref="C436:E436"/>
    <mergeCell ref="C438:E438"/>
    <mergeCell ref="C439:E439"/>
    <mergeCell ref="C441:E441"/>
    <mergeCell ref="C442:E442"/>
    <mergeCell ref="C444:N444"/>
    <mergeCell ref="C445:E445"/>
    <mergeCell ref="C447:E447"/>
    <mergeCell ref="C448:E448"/>
    <mergeCell ref="C450:E450"/>
    <mergeCell ref="C451:E451"/>
    <mergeCell ref="C456:E456"/>
    <mergeCell ref="C460:N460"/>
    <mergeCell ref="C461:E461"/>
    <mergeCell ref="C463:N463"/>
    <mergeCell ref="C452:E452"/>
    <mergeCell ref="C454:K454"/>
    <mergeCell ref="A455:N455"/>
    <mergeCell ref="C458:N458"/>
    <mergeCell ref="C459:N459"/>
    <mergeCell ref="C476:E476"/>
    <mergeCell ref="C475:E475"/>
    <mergeCell ref="C477:E477"/>
    <mergeCell ref="C478:E478"/>
    <mergeCell ref="C479:E479"/>
    <mergeCell ref="C480:N480"/>
    <mergeCell ref="C481:E481"/>
    <mergeCell ref="C482:E482"/>
    <mergeCell ref="C484:E484"/>
    <mergeCell ref="C483:E483"/>
    <mergeCell ref="C485:E485"/>
    <mergeCell ref="C486:E486"/>
    <mergeCell ref="C487:E487"/>
    <mergeCell ref="C488:E488"/>
    <mergeCell ref="C489:N489"/>
    <mergeCell ref="C522:E522"/>
    <mergeCell ref="C523:E523"/>
    <mergeCell ref="C525:N525"/>
    <mergeCell ref="C527:E527"/>
    <mergeCell ref="C501:E501"/>
    <mergeCell ref="C503:E503"/>
    <mergeCell ref="C490:E490"/>
    <mergeCell ref="C518:E518"/>
    <mergeCell ref="C521:E521"/>
    <mergeCell ref="C515:E515"/>
    <mergeCell ref="C513:E513"/>
    <mergeCell ref="C514:E514"/>
    <mergeCell ref="C516:E516"/>
    <mergeCell ref="C519:E519"/>
    <mergeCell ref="C520:E520"/>
    <mergeCell ref="C517:E517"/>
    <mergeCell ref="C497:E497"/>
    <mergeCell ref="C499:E499"/>
    <mergeCell ref="C500:E500"/>
    <mergeCell ref="C545:E545"/>
    <mergeCell ref="C533:E533"/>
    <mergeCell ref="C537:E537"/>
    <mergeCell ref="C541:E541"/>
    <mergeCell ref="C543:E543"/>
    <mergeCell ref="C544:E544"/>
    <mergeCell ref="C586:E586"/>
    <mergeCell ref="C589:E589"/>
    <mergeCell ref="C579:E579"/>
    <mergeCell ref="C581:E581"/>
    <mergeCell ref="C584:E584"/>
    <mergeCell ref="C585:E585"/>
    <mergeCell ref="C580:E580"/>
    <mergeCell ref="C588:E588"/>
    <mergeCell ref="C548:N548"/>
    <mergeCell ref="C561:N561"/>
    <mergeCell ref="C569:E569"/>
    <mergeCell ref="C552:E552"/>
    <mergeCell ref="C563:E563"/>
    <mergeCell ref="C564:E564"/>
    <mergeCell ref="C565:E565"/>
    <mergeCell ref="C555:E555"/>
    <mergeCell ref="C566:E566"/>
    <mergeCell ref="C558:E558"/>
    <mergeCell ref="C611:E611"/>
    <mergeCell ref="C593:E593"/>
    <mergeCell ref="C596:N596"/>
    <mergeCell ref="C597:E597"/>
    <mergeCell ref="C601:E601"/>
    <mergeCell ref="C625:E625"/>
    <mergeCell ref="C624:N624"/>
    <mergeCell ref="C615:E615"/>
    <mergeCell ref="C619:E619"/>
    <mergeCell ref="C622:E622"/>
    <mergeCell ref="C620:E620"/>
    <mergeCell ref="C621:E621"/>
    <mergeCell ref="C623:N623"/>
    <mergeCell ref="C603:E603"/>
    <mergeCell ref="C626:E626"/>
    <mergeCell ref="C627:E627"/>
    <mergeCell ref="C628:E628"/>
    <mergeCell ref="C629:E629"/>
    <mergeCell ref="C630:E630"/>
    <mergeCell ref="C631:E631"/>
    <mergeCell ref="C632:E632"/>
    <mergeCell ref="C635:E635"/>
    <mergeCell ref="C636:E636"/>
    <mergeCell ref="C640:E640"/>
    <mergeCell ref="C639:E639"/>
    <mergeCell ref="C633:E633"/>
    <mergeCell ref="C634:E634"/>
    <mergeCell ref="C637:N637"/>
    <mergeCell ref="C638:N638"/>
    <mergeCell ref="C641:E641"/>
    <mergeCell ref="C152:E152"/>
    <mergeCell ref="C156:E156"/>
    <mergeCell ref="C158:E158"/>
    <mergeCell ref="C159:E159"/>
    <mergeCell ref="C160:E160"/>
    <mergeCell ref="C161:E161"/>
    <mergeCell ref="C162:E162"/>
    <mergeCell ref="C163:E163"/>
    <mergeCell ref="C164:E164"/>
    <mergeCell ref="C165:E165"/>
    <mergeCell ref="C166:E166"/>
    <mergeCell ref="C170:E170"/>
    <mergeCell ref="C173:E173"/>
    <mergeCell ref="C174:E174"/>
    <mergeCell ref="C361:E361"/>
    <mergeCell ref="C363:N363"/>
    <mergeCell ref="C369:E369"/>
    <mergeCell ref="C559:E559"/>
    <mergeCell ref="C560:N560"/>
    <mergeCell ref="C562:E562"/>
    <mergeCell ref="C590:E590"/>
    <mergeCell ref="C591:E591"/>
    <mergeCell ref="C592:E592"/>
    <mergeCell ref="C599:E599"/>
    <mergeCell ref="C600:E600"/>
    <mergeCell ref="C602:E602"/>
    <mergeCell ref="C577:E577"/>
    <mergeCell ref="C574:E574"/>
    <mergeCell ref="C567:E567"/>
    <mergeCell ref="C568:E568"/>
    <mergeCell ref="C570:E570"/>
    <mergeCell ref="C571:E571"/>
    <mergeCell ref="C572:N572"/>
    <mergeCell ref="C573:N573"/>
    <mergeCell ref="C575:E575"/>
    <mergeCell ref="C576:E57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11" sqref="A11"/>
    </sheetView>
  </sheetViews>
  <sheetFormatPr defaultRowHeight="15" x14ac:dyDescent="0.25"/>
  <cols>
    <col min="1" max="1" width="255.5703125" customWidth="1"/>
  </cols>
  <sheetData>
    <row r="1" spans="1:1" ht="30" customHeight="1" x14ac:dyDescent="0.25">
      <c r="A1" s="312" t="s">
        <v>920</v>
      </c>
    </row>
  </sheetData>
  <hyperlinks>
    <hyperlink ref="A1"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92D050"/>
    <pageSetUpPr fitToPage="1"/>
  </sheetPr>
  <dimension ref="A1:AB360"/>
  <sheetViews>
    <sheetView view="pageBreakPreview" zoomScale="70" zoomScaleSheetLayoutView="70" workbookViewId="0">
      <selection activeCell="A8" sqref="A8:S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tr">
        <f>'1.Титульный лист'!C3</f>
        <v>от «05» мая 2016 г. №380</v>
      </c>
    </row>
    <row r="4" spans="1:28" s="11" customFormat="1" ht="18.75" customHeight="1" x14ac:dyDescent="0.2">
      <c r="A4" s="396" t="str">
        <f>'1.Титульный лист'!A5</f>
        <v>Год раскрытия информации:  2022 год</v>
      </c>
      <c r="B4" s="396"/>
      <c r="C4" s="396"/>
      <c r="D4" s="396"/>
      <c r="E4" s="396"/>
      <c r="F4" s="396"/>
      <c r="G4" s="396"/>
      <c r="H4" s="396"/>
      <c r="I4" s="396"/>
      <c r="J4" s="396"/>
      <c r="K4" s="396"/>
      <c r="L4" s="396"/>
      <c r="M4" s="396"/>
      <c r="N4" s="396"/>
      <c r="O4" s="396"/>
      <c r="P4" s="396"/>
      <c r="Q4" s="396"/>
      <c r="R4" s="396"/>
      <c r="S4" s="396"/>
    </row>
    <row r="5" spans="1:28" s="11" customFormat="1" ht="15.75" x14ac:dyDescent="0.2">
      <c r="A5" s="16"/>
    </row>
    <row r="6" spans="1:28" s="11" customFormat="1" ht="18.75" x14ac:dyDescent="0.2">
      <c r="A6" s="400" t="s">
        <v>7</v>
      </c>
      <c r="B6" s="400"/>
      <c r="C6" s="400"/>
      <c r="D6" s="400"/>
      <c r="E6" s="400"/>
      <c r="F6" s="400"/>
      <c r="G6" s="400"/>
      <c r="H6" s="400"/>
      <c r="I6" s="400"/>
      <c r="J6" s="400"/>
      <c r="K6" s="400"/>
      <c r="L6" s="400"/>
      <c r="M6" s="400"/>
      <c r="N6" s="400"/>
      <c r="O6" s="400"/>
      <c r="P6" s="400"/>
      <c r="Q6" s="400"/>
      <c r="R6" s="400"/>
      <c r="S6" s="400"/>
      <c r="T6" s="12"/>
      <c r="U6" s="12"/>
      <c r="V6" s="12"/>
      <c r="W6" s="12"/>
      <c r="X6" s="12"/>
      <c r="Y6" s="12"/>
      <c r="Z6" s="12"/>
      <c r="AA6" s="12"/>
      <c r="AB6" s="12"/>
    </row>
    <row r="7" spans="1:28" s="11" customFormat="1" ht="18.75" x14ac:dyDescent="0.2">
      <c r="A7" s="400"/>
      <c r="B7" s="400"/>
      <c r="C7" s="400"/>
      <c r="D7" s="400"/>
      <c r="E7" s="400"/>
      <c r="F7" s="400"/>
      <c r="G7" s="400"/>
      <c r="H7" s="400"/>
      <c r="I7" s="400"/>
      <c r="J7" s="400"/>
      <c r="K7" s="400"/>
      <c r="L7" s="400"/>
      <c r="M7" s="400"/>
      <c r="N7" s="400"/>
      <c r="O7" s="400"/>
      <c r="P7" s="400"/>
      <c r="Q7" s="400"/>
      <c r="R7" s="400"/>
      <c r="S7" s="400"/>
      <c r="T7" s="12"/>
      <c r="U7" s="12"/>
      <c r="V7" s="12"/>
      <c r="W7" s="12"/>
      <c r="X7" s="12"/>
      <c r="Y7" s="12"/>
      <c r="Z7" s="12"/>
      <c r="AA7" s="12"/>
      <c r="AB7" s="12"/>
    </row>
    <row r="8" spans="1:28" s="11" customFormat="1" ht="18.75" x14ac:dyDescent="0.2">
      <c r="A8" s="401" t="s">
        <v>442</v>
      </c>
      <c r="B8" s="401"/>
      <c r="C8" s="401"/>
      <c r="D8" s="401"/>
      <c r="E8" s="401"/>
      <c r="F8" s="401"/>
      <c r="G8" s="401"/>
      <c r="H8" s="401"/>
      <c r="I8" s="401"/>
      <c r="J8" s="401"/>
      <c r="K8" s="401"/>
      <c r="L8" s="401"/>
      <c r="M8" s="401"/>
      <c r="N8" s="401"/>
      <c r="O8" s="401"/>
      <c r="P8" s="401"/>
      <c r="Q8" s="401"/>
      <c r="R8" s="401"/>
      <c r="S8" s="401"/>
      <c r="T8" s="12"/>
      <c r="U8" s="12"/>
      <c r="V8" s="12"/>
      <c r="W8" s="12"/>
      <c r="X8" s="12"/>
      <c r="Y8" s="12"/>
      <c r="Z8" s="12"/>
      <c r="AA8" s="12"/>
      <c r="AB8" s="12"/>
    </row>
    <row r="9" spans="1:28" s="11" customFormat="1" ht="18.75" x14ac:dyDescent="0.2">
      <c r="A9" s="397" t="s">
        <v>6</v>
      </c>
      <c r="B9" s="397"/>
      <c r="C9" s="397"/>
      <c r="D9" s="397"/>
      <c r="E9" s="397"/>
      <c r="F9" s="397"/>
      <c r="G9" s="397"/>
      <c r="H9" s="397"/>
      <c r="I9" s="397"/>
      <c r="J9" s="397"/>
      <c r="K9" s="397"/>
      <c r="L9" s="397"/>
      <c r="M9" s="397"/>
      <c r="N9" s="397"/>
      <c r="O9" s="397"/>
      <c r="P9" s="397"/>
      <c r="Q9" s="397"/>
      <c r="R9" s="397"/>
      <c r="S9" s="397"/>
      <c r="T9" s="12"/>
      <c r="U9" s="12"/>
      <c r="V9" s="12"/>
      <c r="W9" s="12"/>
      <c r="X9" s="12"/>
      <c r="Y9" s="12"/>
      <c r="Z9" s="12"/>
      <c r="AA9" s="12"/>
      <c r="AB9" s="12"/>
    </row>
    <row r="10" spans="1:28" s="11" customFormat="1" ht="18.75" x14ac:dyDescent="0.2">
      <c r="A10" s="400"/>
      <c r="B10" s="400"/>
      <c r="C10" s="400"/>
      <c r="D10" s="400"/>
      <c r="E10" s="400"/>
      <c r="F10" s="400"/>
      <c r="G10" s="400"/>
      <c r="H10" s="400"/>
      <c r="I10" s="400"/>
      <c r="J10" s="400"/>
      <c r="K10" s="400"/>
      <c r="L10" s="400"/>
      <c r="M10" s="400"/>
      <c r="N10" s="400"/>
      <c r="O10" s="400"/>
      <c r="P10" s="400"/>
      <c r="Q10" s="400"/>
      <c r="R10" s="400"/>
      <c r="S10" s="400"/>
      <c r="T10" s="12"/>
      <c r="U10" s="12"/>
      <c r="V10" s="12"/>
      <c r="W10" s="12"/>
      <c r="X10" s="12"/>
      <c r="Y10" s="12"/>
      <c r="Z10" s="12"/>
      <c r="AA10" s="12"/>
      <c r="AB10" s="12"/>
    </row>
    <row r="11" spans="1:28" s="11" customFormat="1" ht="18.75" x14ac:dyDescent="0.2">
      <c r="A11" s="402" t="str">
        <f>'1.Титульный лист'!A12</f>
        <v>L_ 2022_1221_Ц_2</v>
      </c>
      <c r="B11" s="402"/>
      <c r="C11" s="402"/>
      <c r="D11" s="402"/>
      <c r="E11" s="402"/>
      <c r="F11" s="402"/>
      <c r="G11" s="402"/>
      <c r="H11" s="402"/>
      <c r="I11" s="402"/>
      <c r="J11" s="402"/>
      <c r="K11" s="402"/>
      <c r="L11" s="402"/>
      <c r="M11" s="402"/>
      <c r="N11" s="402"/>
      <c r="O11" s="402"/>
      <c r="P11" s="402"/>
      <c r="Q11" s="402"/>
      <c r="R11" s="402"/>
      <c r="S11" s="402"/>
      <c r="T11" s="12"/>
      <c r="U11" s="12"/>
      <c r="V11" s="12"/>
      <c r="W11" s="12"/>
      <c r="X11" s="12"/>
      <c r="Y11" s="12"/>
      <c r="Z11" s="12"/>
      <c r="AA11" s="12"/>
      <c r="AB11" s="12"/>
    </row>
    <row r="12" spans="1:28" s="11" customFormat="1" ht="18.75" x14ac:dyDescent="0.2">
      <c r="A12" s="397" t="s">
        <v>5</v>
      </c>
      <c r="B12" s="397"/>
      <c r="C12" s="397"/>
      <c r="D12" s="397"/>
      <c r="E12" s="397"/>
      <c r="F12" s="397"/>
      <c r="G12" s="397"/>
      <c r="H12" s="397"/>
      <c r="I12" s="397"/>
      <c r="J12" s="397"/>
      <c r="K12" s="397"/>
      <c r="L12" s="397"/>
      <c r="M12" s="397"/>
      <c r="N12" s="397"/>
      <c r="O12" s="397"/>
      <c r="P12" s="397"/>
      <c r="Q12" s="397"/>
      <c r="R12" s="397"/>
      <c r="S12" s="397"/>
      <c r="T12" s="12"/>
      <c r="U12" s="12"/>
      <c r="V12" s="12"/>
      <c r="W12" s="12"/>
      <c r="X12" s="12"/>
      <c r="Y12" s="12"/>
      <c r="Z12" s="12"/>
      <c r="AA12" s="12"/>
      <c r="AB12" s="12"/>
    </row>
    <row r="13" spans="1:28" s="8" customFormat="1" ht="15.75" customHeight="1" x14ac:dyDescent="0.2">
      <c r="A13" s="406"/>
      <c r="B13" s="406"/>
      <c r="C13" s="406"/>
      <c r="D13" s="406"/>
      <c r="E13" s="406"/>
      <c r="F13" s="406"/>
      <c r="G13" s="406"/>
      <c r="H13" s="406"/>
      <c r="I13" s="406"/>
      <c r="J13" s="406"/>
      <c r="K13" s="406"/>
      <c r="L13" s="406"/>
      <c r="M13" s="406"/>
      <c r="N13" s="406"/>
      <c r="O13" s="406"/>
      <c r="P13" s="406"/>
      <c r="Q13" s="406"/>
      <c r="R13" s="406"/>
      <c r="S13" s="406"/>
      <c r="T13" s="9"/>
      <c r="U13" s="9"/>
      <c r="V13" s="9"/>
      <c r="W13" s="9"/>
      <c r="X13" s="9"/>
      <c r="Y13" s="9"/>
      <c r="Z13" s="9"/>
      <c r="AA13" s="9"/>
      <c r="AB13" s="9"/>
    </row>
    <row r="14" spans="1:28" s="3" customFormat="1" ht="15.75" x14ac:dyDescent="0.2">
      <c r="A14" s="401" t="str">
        <f xml:space="preserve"> '1.Титульный лист'!A15</f>
        <v xml:space="preserve">Реконструкция и вынос ВЛ-10кВ Ф-87-8 ПС «Шакша» «Внутриплощадочные сети электроснабжения ВЛ-10кВ, литера 2, РБ000020381202» с переустройством в КЛ-10кВ (Инв. 00-002683) в мкрн. Шакша
</v>
      </c>
      <c r="B14" s="401"/>
      <c r="C14" s="401"/>
      <c r="D14" s="401"/>
      <c r="E14" s="401"/>
      <c r="F14" s="401"/>
      <c r="G14" s="401"/>
      <c r="H14" s="401"/>
      <c r="I14" s="401"/>
      <c r="J14" s="401"/>
      <c r="K14" s="401"/>
      <c r="L14" s="401"/>
      <c r="M14" s="401"/>
      <c r="N14" s="401"/>
      <c r="O14" s="401"/>
      <c r="P14" s="401"/>
      <c r="Q14" s="401"/>
      <c r="R14" s="401"/>
      <c r="S14" s="401"/>
      <c r="T14" s="7"/>
      <c r="U14" s="7"/>
      <c r="V14" s="7"/>
      <c r="W14" s="7"/>
      <c r="X14" s="7"/>
      <c r="Y14" s="7"/>
      <c r="Z14" s="7"/>
      <c r="AA14" s="7"/>
      <c r="AB14" s="7"/>
    </row>
    <row r="15" spans="1:28" s="3" customFormat="1" ht="15" customHeight="1" x14ac:dyDescent="0.2">
      <c r="A15" s="397" t="s">
        <v>4</v>
      </c>
      <c r="B15" s="397"/>
      <c r="C15" s="397"/>
      <c r="D15" s="397"/>
      <c r="E15" s="397"/>
      <c r="F15" s="397"/>
      <c r="G15" s="397"/>
      <c r="H15" s="397"/>
      <c r="I15" s="397"/>
      <c r="J15" s="397"/>
      <c r="K15" s="397"/>
      <c r="L15" s="397"/>
      <c r="M15" s="397"/>
      <c r="N15" s="397"/>
      <c r="O15" s="397"/>
      <c r="P15" s="397"/>
      <c r="Q15" s="397"/>
      <c r="R15" s="397"/>
      <c r="S15" s="397"/>
      <c r="T15" s="5"/>
      <c r="U15" s="5"/>
      <c r="V15" s="5"/>
      <c r="W15" s="5"/>
      <c r="X15" s="5"/>
      <c r="Y15" s="5"/>
      <c r="Z15" s="5"/>
      <c r="AA15" s="5"/>
      <c r="AB15" s="5"/>
    </row>
    <row r="16" spans="1:28" s="3" customFormat="1" ht="15" customHeight="1" x14ac:dyDescent="0.2">
      <c r="A16" s="404"/>
      <c r="B16" s="404"/>
      <c r="C16" s="404"/>
      <c r="D16" s="404"/>
      <c r="E16" s="404"/>
      <c r="F16" s="404"/>
      <c r="G16" s="404"/>
      <c r="H16" s="404"/>
      <c r="I16" s="404"/>
      <c r="J16" s="404"/>
      <c r="K16" s="404"/>
      <c r="L16" s="404"/>
      <c r="M16" s="404"/>
      <c r="N16" s="404"/>
      <c r="O16" s="404"/>
      <c r="P16" s="404"/>
      <c r="Q16" s="404"/>
      <c r="R16" s="404"/>
      <c r="S16" s="404"/>
      <c r="T16" s="4"/>
      <c r="U16" s="4"/>
      <c r="V16" s="4"/>
      <c r="W16" s="4"/>
      <c r="X16" s="4"/>
      <c r="Y16" s="4"/>
    </row>
    <row r="17" spans="1:28" s="3" customFormat="1" ht="45.75" customHeight="1" x14ac:dyDescent="0.2">
      <c r="A17" s="398" t="s">
        <v>379</v>
      </c>
      <c r="B17" s="398"/>
      <c r="C17" s="398"/>
      <c r="D17" s="398"/>
      <c r="E17" s="398"/>
      <c r="F17" s="398"/>
      <c r="G17" s="398"/>
      <c r="H17" s="398"/>
      <c r="I17" s="398"/>
      <c r="J17" s="398"/>
      <c r="K17" s="398"/>
      <c r="L17" s="398"/>
      <c r="M17" s="398"/>
      <c r="N17" s="398"/>
      <c r="O17" s="398"/>
      <c r="P17" s="398"/>
      <c r="Q17" s="398"/>
      <c r="R17" s="398"/>
      <c r="S17" s="398"/>
      <c r="T17" s="6"/>
      <c r="U17" s="6"/>
      <c r="V17" s="6"/>
      <c r="W17" s="6"/>
      <c r="X17" s="6"/>
      <c r="Y17" s="6"/>
      <c r="Z17" s="6"/>
      <c r="AA17" s="6"/>
      <c r="AB17" s="6"/>
    </row>
    <row r="18" spans="1:28" s="3" customFormat="1" ht="15" customHeight="1" x14ac:dyDescent="0.2">
      <c r="A18" s="405"/>
      <c r="B18" s="405"/>
      <c r="C18" s="405"/>
      <c r="D18" s="405"/>
      <c r="E18" s="405"/>
      <c r="F18" s="405"/>
      <c r="G18" s="405"/>
      <c r="H18" s="405"/>
      <c r="I18" s="405"/>
      <c r="J18" s="405"/>
      <c r="K18" s="405"/>
      <c r="L18" s="405"/>
      <c r="M18" s="405"/>
      <c r="N18" s="405"/>
      <c r="O18" s="405"/>
      <c r="P18" s="405"/>
      <c r="Q18" s="405"/>
      <c r="R18" s="405"/>
      <c r="S18" s="405"/>
      <c r="T18" s="4"/>
      <c r="U18" s="4"/>
      <c r="V18" s="4"/>
      <c r="W18" s="4"/>
      <c r="X18" s="4"/>
      <c r="Y18" s="4"/>
    </row>
    <row r="19" spans="1:28" s="3" customFormat="1" ht="54" customHeight="1" x14ac:dyDescent="0.2">
      <c r="A19" s="407" t="s">
        <v>3</v>
      </c>
      <c r="B19" s="407" t="s">
        <v>94</v>
      </c>
      <c r="C19" s="408" t="s">
        <v>276</v>
      </c>
      <c r="D19" s="407" t="s">
        <v>275</v>
      </c>
      <c r="E19" s="407" t="s">
        <v>93</v>
      </c>
      <c r="F19" s="407" t="s">
        <v>92</v>
      </c>
      <c r="G19" s="407" t="s">
        <v>271</v>
      </c>
      <c r="H19" s="407" t="s">
        <v>91</v>
      </c>
      <c r="I19" s="407" t="s">
        <v>90</v>
      </c>
      <c r="J19" s="407" t="s">
        <v>89</v>
      </c>
      <c r="K19" s="407" t="s">
        <v>88</v>
      </c>
      <c r="L19" s="407" t="s">
        <v>87</v>
      </c>
      <c r="M19" s="407" t="s">
        <v>86</v>
      </c>
      <c r="N19" s="407" t="s">
        <v>85</v>
      </c>
      <c r="O19" s="407" t="s">
        <v>84</v>
      </c>
      <c r="P19" s="407" t="s">
        <v>83</v>
      </c>
      <c r="Q19" s="407" t="s">
        <v>274</v>
      </c>
      <c r="R19" s="407"/>
      <c r="S19" s="410" t="s">
        <v>373</v>
      </c>
      <c r="T19" s="4"/>
      <c r="U19" s="4"/>
      <c r="V19" s="4"/>
      <c r="W19" s="4"/>
      <c r="X19" s="4"/>
      <c r="Y19" s="4"/>
    </row>
    <row r="20" spans="1:28" s="3" customFormat="1" ht="180.75" customHeight="1" x14ac:dyDescent="0.2">
      <c r="A20" s="407"/>
      <c r="B20" s="407"/>
      <c r="C20" s="409"/>
      <c r="D20" s="407"/>
      <c r="E20" s="407"/>
      <c r="F20" s="407"/>
      <c r="G20" s="407"/>
      <c r="H20" s="407"/>
      <c r="I20" s="407"/>
      <c r="J20" s="407"/>
      <c r="K20" s="407"/>
      <c r="L20" s="407"/>
      <c r="M20" s="407"/>
      <c r="N20" s="407"/>
      <c r="O20" s="407"/>
      <c r="P20" s="407"/>
      <c r="Q20" s="40" t="s">
        <v>272</v>
      </c>
      <c r="R20" s="41" t="s">
        <v>273</v>
      </c>
      <c r="S20" s="410"/>
      <c r="T20" s="27"/>
      <c r="U20" s="27"/>
      <c r="V20" s="27"/>
      <c r="W20" s="27"/>
      <c r="X20" s="27"/>
      <c r="Y20" s="27"/>
      <c r="Z20" s="26"/>
      <c r="AA20" s="26"/>
      <c r="AB20" s="26"/>
    </row>
    <row r="21" spans="1:28" s="3" customFormat="1" ht="18.75" x14ac:dyDescent="0.2">
      <c r="A21" s="40">
        <v>1</v>
      </c>
      <c r="B21" s="43">
        <v>2</v>
      </c>
      <c r="C21" s="40">
        <v>3</v>
      </c>
      <c r="D21" s="43">
        <v>4</v>
      </c>
      <c r="E21" s="40">
        <v>5</v>
      </c>
      <c r="F21" s="43">
        <v>6</v>
      </c>
      <c r="G21" s="149">
        <v>7</v>
      </c>
      <c r="H21" s="150">
        <v>8</v>
      </c>
      <c r="I21" s="149">
        <v>9</v>
      </c>
      <c r="J21" s="150">
        <v>10</v>
      </c>
      <c r="K21" s="149">
        <v>11</v>
      </c>
      <c r="L21" s="150">
        <v>12</v>
      </c>
      <c r="M21" s="149">
        <v>13</v>
      </c>
      <c r="N21" s="150">
        <v>14</v>
      </c>
      <c r="O21" s="149">
        <v>15</v>
      </c>
      <c r="P21" s="150">
        <v>16</v>
      </c>
      <c r="Q21" s="149">
        <v>17</v>
      </c>
      <c r="R21" s="150">
        <v>18</v>
      </c>
      <c r="S21" s="149">
        <v>19</v>
      </c>
      <c r="T21" s="27"/>
      <c r="U21" s="27"/>
      <c r="V21" s="27"/>
      <c r="W21" s="27"/>
      <c r="X21" s="27"/>
      <c r="Y21" s="27"/>
      <c r="Z21" s="26"/>
      <c r="AA21" s="26"/>
      <c r="AB21" s="26"/>
    </row>
    <row r="22" spans="1:28" s="3" customFormat="1" ht="32.25" customHeight="1" x14ac:dyDescent="0.2">
      <c r="A22" s="40"/>
      <c r="B22" s="43" t="s">
        <v>430</v>
      </c>
      <c r="C22" s="192" t="s">
        <v>430</v>
      </c>
      <c r="D22" s="192" t="s">
        <v>430</v>
      </c>
      <c r="E22" s="192" t="s">
        <v>430</v>
      </c>
      <c r="F22" s="192" t="s">
        <v>430</v>
      </c>
      <c r="G22" s="192" t="s">
        <v>430</v>
      </c>
      <c r="H22" s="192" t="s">
        <v>430</v>
      </c>
      <c r="I22" s="192" t="s">
        <v>430</v>
      </c>
      <c r="J22" s="192" t="s">
        <v>430</v>
      </c>
      <c r="K22" s="192" t="s">
        <v>430</v>
      </c>
      <c r="L22" s="192" t="s">
        <v>430</v>
      </c>
      <c r="M22" s="192" t="s">
        <v>430</v>
      </c>
      <c r="N22" s="192" t="s">
        <v>430</v>
      </c>
      <c r="O22" s="192" t="s">
        <v>430</v>
      </c>
      <c r="P22" s="192" t="s">
        <v>430</v>
      </c>
      <c r="Q22" s="192" t="s">
        <v>430</v>
      </c>
      <c r="R22" s="192" t="s">
        <v>430</v>
      </c>
      <c r="S22" s="192" t="s">
        <v>430</v>
      </c>
      <c r="T22" s="27"/>
      <c r="U22" s="27"/>
      <c r="V22" s="27"/>
      <c r="W22" s="27"/>
      <c r="X22" s="27"/>
      <c r="Y22" s="27"/>
      <c r="Z22" s="26"/>
      <c r="AA22" s="26"/>
      <c r="AB22" s="26"/>
    </row>
    <row r="23" spans="1:28" ht="20.25" customHeight="1" x14ac:dyDescent="0.25">
      <c r="A23" s="112"/>
      <c r="B23" s="43" t="s">
        <v>269</v>
      </c>
      <c r="C23" s="43"/>
      <c r="D23" s="43"/>
      <c r="E23" s="112" t="s">
        <v>270</v>
      </c>
      <c r="F23" s="112" t="s">
        <v>270</v>
      </c>
      <c r="G23" s="112" t="s">
        <v>270</v>
      </c>
      <c r="H23" s="112"/>
      <c r="I23" s="112"/>
      <c r="J23" s="112"/>
      <c r="K23" s="112"/>
      <c r="L23" s="112"/>
      <c r="M23" s="112"/>
      <c r="N23" s="112"/>
      <c r="O23" s="112"/>
      <c r="P23" s="112"/>
      <c r="Q23" s="113"/>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92D050"/>
    <pageSetUpPr fitToPage="1"/>
  </sheetPr>
  <dimension ref="A1:DI42"/>
  <sheetViews>
    <sheetView view="pageBreakPreview" zoomScale="80" zoomScaleNormal="60" zoomScaleSheetLayoutView="80" workbookViewId="0">
      <selection activeCell="A14" sqref="A14:T14"/>
    </sheetView>
  </sheetViews>
  <sheetFormatPr defaultColWidth="10.7109375" defaultRowHeight="15.75" x14ac:dyDescent="0.25"/>
  <cols>
    <col min="1" max="1" width="9.5703125" style="45" customWidth="1"/>
    <col min="2" max="2" width="11.2851562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S4" s="411" t="str">
        <f>'1.Титульный лист'!C3</f>
        <v>от «05» мая 2016 г. №380</v>
      </c>
      <c r="T4" s="411"/>
    </row>
    <row r="5" spans="1:20" s="11" customFormat="1" ht="18.75" customHeight="1" x14ac:dyDescent="0.3">
      <c r="A5" s="17"/>
      <c r="H5" s="15"/>
      <c r="T5" s="14"/>
    </row>
    <row r="6" spans="1:20" s="11" customFormat="1" x14ac:dyDescent="0.2">
      <c r="A6" s="396" t="str">
        <f>'1.Титульный лист'!A5</f>
        <v>Год раскрытия информации:  2022 год</v>
      </c>
      <c r="B6" s="396"/>
      <c r="C6" s="396"/>
      <c r="D6" s="396"/>
      <c r="E6" s="396"/>
      <c r="F6" s="396"/>
      <c r="G6" s="396"/>
      <c r="H6" s="396"/>
      <c r="I6" s="396"/>
      <c r="J6" s="396"/>
      <c r="K6" s="396"/>
      <c r="L6" s="396"/>
      <c r="M6" s="396"/>
      <c r="N6" s="396"/>
      <c r="O6" s="396"/>
      <c r="P6" s="396"/>
      <c r="Q6" s="396"/>
      <c r="R6" s="396"/>
      <c r="S6" s="396"/>
      <c r="T6" s="396"/>
    </row>
    <row r="7" spans="1:20" s="11" customFormat="1" x14ac:dyDescent="0.2">
      <c r="A7" s="16"/>
      <c r="H7" s="15"/>
    </row>
    <row r="8" spans="1:20" s="11" customFormat="1" ht="18.75" x14ac:dyDescent="0.2">
      <c r="A8" s="400" t="s">
        <v>7</v>
      </c>
      <c r="B8" s="400"/>
      <c r="C8" s="400"/>
      <c r="D8" s="400"/>
      <c r="E8" s="400"/>
      <c r="F8" s="400"/>
      <c r="G8" s="400"/>
      <c r="H8" s="400"/>
      <c r="I8" s="400"/>
      <c r="J8" s="400"/>
      <c r="K8" s="400"/>
      <c r="L8" s="400"/>
      <c r="M8" s="400"/>
      <c r="N8" s="400"/>
      <c r="O8" s="400"/>
      <c r="P8" s="400"/>
      <c r="Q8" s="400"/>
      <c r="R8" s="400"/>
      <c r="S8" s="400"/>
      <c r="T8" s="400"/>
    </row>
    <row r="9" spans="1:20" s="11" customFormat="1" ht="18.75" x14ac:dyDescent="0.2">
      <c r="A9" s="400"/>
      <c r="B9" s="400"/>
      <c r="C9" s="400"/>
      <c r="D9" s="400"/>
      <c r="E9" s="400"/>
      <c r="F9" s="400"/>
      <c r="G9" s="400"/>
      <c r="H9" s="400"/>
      <c r="I9" s="400"/>
      <c r="J9" s="400"/>
      <c r="K9" s="400"/>
      <c r="L9" s="400"/>
      <c r="M9" s="400"/>
      <c r="N9" s="400"/>
      <c r="O9" s="400"/>
      <c r="P9" s="400"/>
      <c r="Q9" s="400"/>
      <c r="R9" s="400"/>
      <c r="S9" s="400"/>
      <c r="T9" s="400"/>
    </row>
    <row r="10" spans="1:20" s="11" customFormat="1" ht="18.75" customHeight="1" x14ac:dyDescent="0.2">
      <c r="A10" s="401" t="s">
        <v>442</v>
      </c>
      <c r="B10" s="401"/>
      <c r="C10" s="401"/>
      <c r="D10" s="401"/>
      <c r="E10" s="401"/>
      <c r="F10" s="401"/>
      <c r="G10" s="401"/>
      <c r="H10" s="401"/>
      <c r="I10" s="401"/>
      <c r="J10" s="401"/>
      <c r="K10" s="401"/>
      <c r="L10" s="401"/>
      <c r="M10" s="401"/>
      <c r="N10" s="401"/>
      <c r="O10" s="401"/>
      <c r="P10" s="401"/>
      <c r="Q10" s="401"/>
      <c r="R10" s="401"/>
      <c r="S10" s="401"/>
      <c r="T10" s="401"/>
    </row>
    <row r="11" spans="1:20" s="11" customFormat="1" ht="18.75" customHeight="1" x14ac:dyDescent="0.2">
      <c r="A11" s="397" t="s">
        <v>6</v>
      </c>
      <c r="B11" s="397"/>
      <c r="C11" s="397"/>
      <c r="D11" s="397"/>
      <c r="E11" s="397"/>
      <c r="F11" s="397"/>
      <c r="G11" s="397"/>
      <c r="H11" s="397"/>
      <c r="I11" s="397"/>
      <c r="J11" s="397"/>
      <c r="K11" s="397"/>
      <c r="L11" s="397"/>
      <c r="M11" s="397"/>
      <c r="N11" s="397"/>
      <c r="O11" s="397"/>
      <c r="P11" s="397"/>
      <c r="Q11" s="397"/>
      <c r="R11" s="397"/>
      <c r="S11" s="397"/>
      <c r="T11" s="397"/>
    </row>
    <row r="12" spans="1:20" s="11" customFormat="1" ht="18.75" x14ac:dyDescent="0.2">
      <c r="A12" s="400"/>
      <c r="B12" s="400"/>
      <c r="C12" s="400"/>
      <c r="D12" s="400"/>
      <c r="E12" s="400"/>
      <c r="F12" s="400"/>
      <c r="G12" s="400"/>
      <c r="H12" s="400"/>
      <c r="I12" s="400"/>
      <c r="J12" s="400"/>
      <c r="K12" s="400"/>
      <c r="L12" s="400"/>
      <c r="M12" s="400"/>
      <c r="N12" s="400"/>
      <c r="O12" s="400"/>
      <c r="P12" s="400"/>
      <c r="Q12" s="400"/>
      <c r="R12" s="400"/>
      <c r="S12" s="400"/>
      <c r="T12" s="400"/>
    </row>
    <row r="13" spans="1:20" s="11" customFormat="1" ht="18.75" customHeight="1" x14ac:dyDescent="0.2">
      <c r="A13" s="402" t="str">
        <f xml:space="preserve"> '1.Титульный лист'!A12</f>
        <v>L_ 2022_1221_Ц_2</v>
      </c>
      <c r="B13" s="402"/>
      <c r="C13" s="402"/>
      <c r="D13" s="402"/>
      <c r="E13" s="402"/>
      <c r="F13" s="402"/>
      <c r="G13" s="402"/>
      <c r="H13" s="402"/>
      <c r="I13" s="402"/>
      <c r="J13" s="402"/>
      <c r="K13" s="402"/>
      <c r="L13" s="402"/>
      <c r="M13" s="402"/>
      <c r="N13" s="402"/>
      <c r="O13" s="402"/>
      <c r="P13" s="402"/>
      <c r="Q13" s="402"/>
      <c r="R13" s="402"/>
      <c r="S13" s="402"/>
      <c r="T13" s="402"/>
    </row>
    <row r="14" spans="1:20" s="11" customFormat="1" ht="18.75" customHeight="1" x14ac:dyDescent="0.2">
      <c r="A14" s="397" t="s">
        <v>5</v>
      </c>
      <c r="B14" s="397"/>
      <c r="C14" s="397"/>
      <c r="D14" s="397"/>
      <c r="E14" s="397"/>
      <c r="F14" s="397"/>
      <c r="G14" s="397"/>
      <c r="H14" s="397"/>
      <c r="I14" s="397"/>
      <c r="J14" s="397"/>
      <c r="K14" s="397"/>
      <c r="L14" s="397"/>
      <c r="M14" s="397"/>
      <c r="N14" s="397"/>
      <c r="O14" s="397"/>
      <c r="P14" s="397"/>
      <c r="Q14" s="397"/>
      <c r="R14" s="397"/>
      <c r="S14" s="397"/>
      <c r="T14" s="397"/>
    </row>
    <row r="15" spans="1:20" s="8" customFormat="1" ht="15.75" customHeight="1" x14ac:dyDescent="0.2">
      <c r="A15" s="406"/>
      <c r="B15" s="406"/>
      <c r="C15" s="406"/>
      <c r="D15" s="406"/>
      <c r="E15" s="406"/>
      <c r="F15" s="406"/>
      <c r="G15" s="406"/>
      <c r="H15" s="406"/>
      <c r="I15" s="406"/>
      <c r="J15" s="406"/>
      <c r="K15" s="406"/>
      <c r="L15" s="406"/>
      <c r="M15" s="406"/>
      <c r="N15" s="406"/>
      <c r="O15" s="406"/>
      <c r="P15" s="406"/>
      <c r="Q15" s="406"/>
      <c r="R15" s="406"/>
      <c r="S15" s="406"/>
      <c r="T15" s="406"/>
    </row>
    <row r="16" spans="1:20" s="3" customFormat="1" x14ac:dyDescent="0.2">
      <c r="A16" s="401" t="str">
        <f xml:space="preserve"> '1.Титульный лист'!A15</f>
        <v xml:space="preserve">Реконструкция и вынос ВЛ-10кВ Ф-87-8 ПС «Шакша» «Внутриплощадочные сети электроснабжения ВЛ-10кВ, литера 2, РБ000020381202» с переустройством в КЛ-10кВ (Инв. 00-002683) в мкрн. Шакша
</v>
      </c>
      <c r="B16" s="401"/>
      <c r="C16" s="401"/>
      <c r="D16" s="401"/>
      <c r="E16" s="401"/>
      <c r="F16" s="401"/>
      <c r="G16" s="401"/>
      <c r="H16" s="401"/>
      <c r="I16" s="401"/>
      <c r="J16" s="401"/>
      <c r="K16" s="401"/>
      <c r="L16" s="401"/>
      <c r="M16" s="401"/>
      <c r="N16" s="401"/>
      <c r="O16" s="401"/>
      <c r="P16" s="401"/>
      <c r="Q16" s="401"/>
      <c r="R16" s="401"/>
      <c r="S16" s="401"/>
      <c r="T16" s="401"/>
    </row>
    <row r="17" spans="1:113" s="3" customFormat="1" ht="15" customHeight="1" x14ac:dyDescent="0.2">
      <c r="A17" s="397" t="s">
        <v>4</v>
      </c>
      <c r="B17" s="397"/>
      <c r="C17" s="397"/>
      <c r="D17" s="397"/>
      <c r="E17" s="397"/>
      <c r="F17" s="397"/>
      <c r="G17" s="397"/>
      <c r="H17" s="397"/>
      <c r="I17" s="397"/>
      <c r="J17" s="397"/>
      <c r="K17" s="397"/>
      <c r="L17" s="397"/>
      <c r="M17" s="397"/>
      <c r="N17" s="397"/>
      <c r="O17" s="397"/>
      <c r="P17" s="397"/>
      <c r="Q17" s="397"/>
      <c r="R17" s="397"/>
      <c r="S17" s="397"/>
      <c r="T17" s="397"/>
    </row>
    <row r="18" spans="1:113" s="3" customFormat="1" ht="15" customHeight="1" x14ac:dyDescent="0.2">
      <c r="A18" s="404"/>
      <c r="B18" s="404"/>
      <c r="C18" s="404"/>
      <c r="D18" s="404"/>
      <c r="E18" s="404"/>
      <c r="F18" s="404"/>
      <c r="G18" s="404"/>
      <c r="H18" s="404"/>
      <c r="I18" s="404"/>
      <c r="J18" s="404"/>
      <c r="K18" s="404"/>
      <c r="L18" s="404"/>
      <c r="M18" s="404"/>
      <c r="N18" s="404"/>
      <c r="O18" s="404"/>
      <c r="P18" s="404"/>
      <c r="Q18" s="404"/>
      <c r="R18" s="404"/>
      <c r="S18" s="404"/>
      <c r="T18" s="404"/>
    </row>
    <row r="19" spans="1:113" s="3" customFormat="1" ht="15" customHeight="1" x14ac:dyDescent="0.2">
      <c r="A19" s="399" t="s">
        <v>384</v>
      </c>
      <c r="B19" s="399"/>
      <c r="C19" s="399"/>
      <c r="D19" s="399"/>
      <c r="E19" s="399"/>
      <c r="F19" s="399"/>
      <c r="G19" s="399"/>
      <c r="H19" s="399"/>
      <c r="I19" s="399"/>
      <c r="J19" s="399"/>
      <c r="K19" s="399"/>
      <c r="L19" s="399"/>
      <c r="M19" s="399"/>
      <c r="N19" s="399"/>
      <c r="O19" s="399"/>
      <c r="P19" s="399"/>
      <c r="Q19" s="399"/>
      <c r="R19" s="399"/>
      <c r="S19" s="399"/>
      <c r="T19" s="399"/>
    </row>
    <row r="20" spans="1:113" s="53" customFormat="1" ht="21" customHeight="1" x14ac:dyDescent="0.25">
      <c r="A20" s="415"/>
      <c r="B20" s="415"/>
      <c r="C20" s="415"/>
      <c r="D20" s="415"/>
      <c r="E20" s="415"/>
      <c r="F20" s="415"/>
      <c r="G20" s="415"/>
      <c r="H20" s="415"/>
      <c r="I20" s="415"/>
      <c r="J20" s="415"/>
      <c r="K20" s="415"/>
      <c r="L20" s="415"/>
      <c r="M20" s="415"/>
      <c r="N20" s="415"/>
      <c r="O20" s="415"/>
      <c r="P20" s="415"/>
      <c r="Q20" s="415"/>
      <c r="R20" s="415"/>
      <c r="S20" s="415"/>
      <c r="T20" s="415"/>
    </row>
    <row r="21" spans="1:113" ht="46.5" customHeight="1" x14ac:dyDescent="0.25">
      <c r="A21" s="416" t="s">
        <v>3</v>
      </c>
      <c r="B21" s="419" t="s">
        <v>213</v>
      </c>
      <c r="C21" s="420"/>
      <c r="D21" s="423" t="s">
        <v>116</v>
      </c>
      <c r="E21" s="419" t="s">
        <v>412</v>
      </c>
      <c r="F21" s="420"/>
      <c r="G21" s="419" t="s">
        <v>232</v>
      </c>
      <c r="H21" s="420"/>
      <c r="I21" s="419" t="s">
        <v>115</v>
      </c>
      <c r="J21" s="420"/>
      <c r="K21" s="423" t="s">
        <v>114</v>
      </c>
      <c r="L21" s="419" t="s">
        <v>113</v>
      </c>
      <c r="M21" s="420"/>
      <c r="N21" s="419" t="s">
        <v>408</v>
      </c>
      <c r="O21" s="420"/>
      <c r="P21" s="423" t="s">
        <v>112</v>
      </c>
      <c r="Q21" s="412" t="s">
        <v>111</v>
      </c>
      <c r="R21" s="413"/>
      <c r="S21" s="412" t="s">
        <v>110</v>
      </c>
      <c r="T21" s="414"/>
    </row>
    <row r="22" spans="1:113" ht="204.75" customHeight="1" x14ac:dyDescent="0.25">
      <c r="A22" s="417"/>
      <c r="B22" s="421"/>
      <c r="C22" s="422"/>
      <c r="D22" s="426"/>
      <c r="E22" s="421"/>
      <c r="F22" s="422"/>
      <c r="G22" s="421"/>
      <c r="H22" s="422"/>
      <c r="I22" s="421"/>
      <c r="J22" s="422"/>
      <c r="K22" s="424"/>
      <c r="L22" s="421"/>
      <c r="M22" s="422"/>
      <c r="N22" s="421"/>
      <c r="O22" s="422"/>
      <c r="P22" s="424"/>
      <c r="Q22" s="103" t="s">
        <v>109</v>
      </c>
      <c r="R22" s="103" t="s">
        <v>383</v>
      </c>
      <c r="S22" s="103" t="s">
        <v>108</v>
      </c>
      <c r="T22" s="103" t="s">
        <v>107</v>
      </c>
    </row>
    <row r="23" spans="1:113" ht="51.75" customHeight="1" x14ac:dyDescent="0.25">
      <c r="A23" s="418"/>
      <c r="B23" s="157" t="s">
        <v>105</v>
      </c>
      <c r="C23" s="157" t="s">
        <v>106</v>
      </c>
      <c r="D23" s="424"/>
      <c r="E23" s="157" t="s">
        <v>105</v>
      </c>
      <c r="F23" s="157" t="s">
        <v>106</v>
      </c>
      <c r="G23" s="157" t="s">
        <v>105</v>
      </c>
      <c r="H23" s="157" t="s">
        <v>106</v>
      </c>
      <c r="I23" s="157" t="s">
        <v>105</v>
      </c>
      <c r="J23" s="157" t="s">
        <v>106</v>
      </c>
      <c r="K23" s="157" t="s">
        <v>105</v>
      </c>
      <c r="L23" s="157" t="s">
        <v>105</v>
      </c>
      <c r="M23" s="157" t="s">
        <v>106</v>
      </c>
      <c r="N23" s="157" t="s">
        <v>105</v>
      </c>
      <c r="O23" s="157" t="s">
        <v>106</v>
      </c>
      <c r="P23" s="158" t="s">
        <v>105</v>
      </c>
      <c r="Q23" s="103" t="s">
        <v>105</v>
      </c>
      <c r="R23" s="103" t="s">
        <v>105</v>
      </c>
      <c r="S23" s="103" t="s">
        <v>105</v>
      </c>
      <c r="T23" s="103"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171" customFormat="1" ht="42.75" customHeight="1" x14ac:dyDescent="0.25">
      <c r="A25" s="54">
        <v>1</v>
      </c>
      <c r="B25" s="184" t="s">
        <v>424</v>
      </c>
      <c r="C25" s="184" t="s">
        <v>424</v>
      </c>
      <c r="D25" s="184" t="s">
        <v>424</v>
      </c>
      <c r="E25" s="184" t="s">
        <v>424</v>
      </c>
      <c r="F25" s="184" t="s">
        <v>424</v>
      </c>
      <c r="G25" s="184" t="s">
        <v>424</v>
      </c>
      <c r="H25" s="184" t="s">
        <v>424</v>
      </c>
      <c r="I25" s="184" t="s">
        <v>424</v>
      </c>
      <c r="J25" s="184" t="s">
        <v>424</v>
      </c>
      <c r="K25" s="184" t="s">
        <v>424</v>
      </c>
      <c r="L25" s="184" t="s">
        <v>424</v>
      </c>
      <c r="M25" s="184" t="s">
        <v>424</v>
      </c>
      <c r="N25" s="184" t="s">
        <v>424</v>
      </c>
      <c r="O25" s="184" t="s">
        <v>424</v>
      </c>
      <c r="P25" s="184" t="s">
        <v>424</v>
      </c>
      <c r="Q25" s="184" t="s">
        <v>424</v>
      </c>
      <c r="R25" s="184" t="s">
        <v>424</v>
      </c>
      <c r="S25" s="184" t="s">
        <v>424</v>
      </c>
      <c r="T25" s="184" t="s">
        <v>424</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25" t="s">
        <v>417</v>
      </c>
      <c r="C29" s="425"/>
      <c r="D29" s="425"/>
      <c r="E29" s="425"/>
      <c r="F29" s="425"/>
      <c r="G29" s="425"/>
      <c r="H29" s="425"/>
      <c r="I29" s="425"/>
      <c r="J29" s="425"/>
      <c r="K29" s="425"/>
      <c r="L29" s="425"/>
      <c r="M29" s="425"/>
      <c r="N29" s="425"/>
      <c r="O29" s="425"/>
      <c r="P29" s="425"/>
      <c r="Q29" s="425"/>
      <c r="R29" s="425"/>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382</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8">
    <mergeCell ref="B29:R29"/>
    <mergeCell ref="L21:M22"/>
    <mergeCell ref="N21:O22"/>
    <mergeCell ref="P21:P22"/>
    <mergeCell ref="D21:D23"/>
    <mergeCell ref="B21:C22"/>
    <mergeCell ref="A20:T20"/>
    <mergeCell ref="A21:A23"/>
    <mergeCell ref="E21:F22"/>
    <mergeCell ref="G21:H22"/>
    <mergeCell ref="I21:J22"/>
    <mergeCell ref="K21:K22"/>
    <mergeCell ref="S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92D050"/>
    <pageSetUpPr fitToPage="1"/>
  </sheetPr>
  <dimension ref="A1:AA28"/>
  <sheetViews>
    <sheetView view="pageBreakPreview" topLeftCell="H10" zoomScale="85" zoomScaleSheetLayoutView="85" workbookViewId="0">
      <selection activeCell="T25" sqref="T25"/>
    </sheetView>
  </sheetViews>
  <sheetFormatPr defaultColWidth="10.7109375" defaultRowHeight="15.75" x14ac:dyDescent="0.25"/>
  <cols>
    <col min="1" max="2" width="10.7109375" style="45"/>
    <col min="3" max="3" width="13.85546875" style="45" customWidth="1"/>
    <col min="4" max="4" width="11.5703125" style="45" customWidth="1"/>
    <col min="5" max="5" width="13.570312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7"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tr">
        <f>'1.Титульный лист'!C3</f>
        <v>от «05» мая 2016 г. №380</v>
      </c>
    </row>
    <row r="4" spans="1:27" s="11" customFormat="1" x14ac:dyDescent="0.2">
      <c r="E4" s="16"/>
      <c r="Q4" s="15"/>
      <c r="R4" s="15"/>
    </row>
    <row r="5" spans="1:27" s="11" customFormat="1" x14ac:dyDescent="0.2">
      <c r="A5" s="396" t="str">
        <f>'1.Титульный лист'!A5</f>
        <v>Год раскрытия информации:  2022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400" t="s">
        <v>7</v>
      </c>
      <c r="F7" s="400"/>
      <c r="G7" s="400"/>
      <c r="H7" s="400"/>
      <c r="I7" s="400"/>
      <c r="J7" s="400"/>
      <c r="K7" s="400"/>
      <c r="L7" s="400"/>
      <c r="M7" s="400"/>
      <c r="N7" s="400"/>
      <c r="O7" s="400"/>
      <c r="P7" s="400"/>
      <c r="Q7" s="400"/>
      <c r="R7" s="400"/>
      <c r="S7" s="400"/>
      <c r="T7" s="400"/>
      <c r="U7" s="400"/>
      <c r="V7" s="400"/>
      <c r="W7" s="400"/>
      <c r="X7" s="400"/>
      <c r="Y7" s="40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1" t="s">
        <v>442</v>
      </c>
      <c r="F9" s="401"/>
      <c r="G9" s="401"/>
      <c r="H9" s="401"/>
      <c r="I9" s="401"/>
      <c r="J9" s="401"/>
      <c r="K9" s="401"/>
      <c r="L9" s="401"/>
      <c r="M9" s="401"/>
      <c r="N9" s="401"/>
      <c r="O9" s="401"/>
      <c r="P9" s="401"/>
      <c r="Q9" s="401"/>
      <c r="R9" s="401"/>
      <c r="S9" s="401"/>
      <c r="T9" s="401"/>
      <c r="U9" s="401"/>
      <c r="V9" s="401"/>
      <c r="W9" s="401"/>
      <c r="X9" s="401"/>
      <c r="Y9" s="401"/>
    </row>
    <row r="10" spans="1:27" s="11" customFormat="1" ht="18.75" customHeight="1" x14ac:dyDescent="0.2">
      <c r="E10" s="397" t="s">
        <v>6</v>
      </c>
      <c r="F10" s="397"/>
      <c r="G10" s="397"/>
      <c r="H10" s="397"/>
      <c r="I10" s="397"/>
      <c r="J10" s="397"/>
      <c r="K10" s="397"/>
      <c r="L10" s="397"/>
      <c r="M10" s="397"/>
      <c r="N10" s="397"/>
      <c r="O10" s="397"/>
      <c r="P10" s="397"/>
      <c r="Q10" s="397"/>
      <c r="R10" s="397"/>
      <c r="S10" s="397"/>
      <c r="T10" s="397"/>
      <c r="U10" s="397"/>
      <c r="V10" s="397"/>
      <c r="W10" s="397"/>
      <c r="X10" s="397"/>
      <c r="Y10" s="39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2" t="str">
        <f xml:space="preserve"> '1.Титульный лист'!A12</f>
        <v>L_ 2022_1221_Ц_2</v>
      </c>
      <c r="F12" s="402"/>
      <c r="G12" s="402"/>
      <c r="H12" s="402"/>
      <c r="I12" s="402"/>
      <c r="J12" s="402"/>
      <c r="K12" s="402"/>
      <c r="L12" s="402"/>
      <c r="M12" s="402"/>
      <c r="N12" s="402"/>
      <c r="O12" s="402"/>
      <c r="P12" s="402"/>
      <c r="Q12" s="402"/>
      <c r="R12" s="402"/>
      <c r="S12" s="402"/>
      <c r="T12" s="402"/>
      <c r="U12" s="402"/>
      <c r="V12" s="402"/>
      <c r="W12" s="402"/>
      <c r="X12" s="402"/>
      <c r="Y12" s="402"/>
    </row>
    <row r="13" spans="1:27" s="11" customFormat="1" ht="18.75" customHeight="1" x14ac:dyDescent="0.2">
      <c r="E13" s="397" t="s">
        <v>5</v>
      </c>
      <c r="F13" s="397"/>
      <c r="G13" s="397"/>
      <c r="H13" s="397"/>
      <c r="I13" s="397"/>
      <c r="J13" s="397"/>
      <c r="K13" s="397"/>
      <c r="L13" s="397"/>
      <c r="M13" s="397"/>
      <c r="N13" s="397"/>
      <c r="O13" s="397"/>
      <c r="P13" s="397"/>
      <c r="Q13" s="397"/>
      <c r="R13" s="397"/>
      <c r="S13" s="397"/>
      <c r="T13" s="397"/>
      <c r="U13" s="397"/>
      <c r="V13" s="397"/>
      <c r="W13" s="397"/>
      <c r="X13" s="397"/>
      <c r="Y13" s="39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401" t="str">
        <f xml:space="preserve"> '1.Титульный лист'!A15</f>
        <v xml:space="preserve">Реконструкция и вынос ВЛ-10кВ Ф-87-8 ПС «Шакша» «Внутриплощадочные сети электроснабжения ВЛ-10кВ, литера 2, РБ000020381202» с переустройством в КЛ-10кВ (Инв. 00-002683) в мкрн. Шакша
</v>
      </c>
      <c r="F15" s="401"/>
      <c r="G15" s="401"/>
      <c r="H15" s="401"/>
      <c r="I15" s="401"/>
      <c r="J15" s="401"/>
      <c r="K15" s="401"/>
      <c r="L15" s="401"/>
      <c r="M15" s="401"/>
      <c r="N15" s="401"/>
      <c r="O15" s="401"/>
      <c r="P15" s="401"/>
      <c r="Q15" s="401"/>
      <c r="R15" s="401"/>
      <c r="S15" s="401"/>
      <c r="T15" s="401"/>
      <c r="U15" s="401"/>
      <c r="V15" s="401"/>
      <c r="W15" s="401"/>
      <c r="X15" s="401"/>
      <c r="Y15" s="401"/>
    </row>
    <row r="16" spans="1:27" s="3" customFormat="1" ht="15" customHeight="1" x14ac:dyDescent="0.2">
      <c r="E16" s="397" t="s">
        <v>4</v>
      </c>
      <c r="F16" s="397"/>
      <c r="G16" s="397"/>
      <c r="H16" s="397"/>
      <c r="I16" s="397"/>
      <c r="J16" s="397"/>
      <c r="K16" s="397"/>
      <c r="L16" s="397"/>
      <c r="M16" s="397"/>
      <c r="N16" s="397"/>
      <c r="O16" s="397"/>
      <c r="P16" s="397"/>
      <c r="Q16" s="397"/>
      <c r="R16" s="397"/>
      <c r="S16" s="397"/>
      <c r="T16" s="397"/>
      <c r="U16" s="397"/>
      <c r="V16" s="397"/>
      <c r="W16" s="397"/>
      <c r="X16" s="397"/>
      <c r="Y16" s="39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9"/>
      <c r="F18" s="399"/>
      <c r="G18" s="399"/>
      <c r="H18" s="399"/>
      <c r="I18" s="399"/>
      <c r="J18" s="399"/>
      <c r="K18" s="399"/>
      <c r="L18" s="399"/>
      <c r="M18" s="399"/>
      <c r="N18" s="399"/>
      <c r="O18" s="399"/>
      <c r="P18" s="399"/>
      <c r="Q18" s="399"/>
      <c r="R18" s="399"/>
      <c r="S18" s="399"/>
      <c r="T18" s="399"/>
      <c r="U18" s="399"/>
      <c r="V18" s="399"/>
      <c r="W18" s="399"/>
      <c r="X18" s="399"/>
      <c r="Y18" s="399"/>
    </row>
    <row r="19" spans="1:27" ht="25.5" customHeight="1" x14ac:dyDescent="0.25">
      <c r="A19" s="399" t="s">
        <v>386</v>
      </c>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row>
    <row r="20" spans="1:27" s="53" customFormat="1" ht="21" customHeight="1" x14ac:dyDescent="0.25"/>
    <row r="21" spans="1:27" ht="15.75" customHeight="1" x14ac:dyDescent="0.25">
      <c r="A21" s="427" t="s">
        <v>3</v>
      </c>
      <c r="B21" s="429" t="s">
        <v>392</v>
      </c>
      <c r="C21" s="430"/>
      <c r="D21" s="429" t="s">
        <v>394</v>
      </c>
      <c r="E21" s="430"/>
      <c r="F21" s="412" t="s">
        <v>88</v>
      </c>
      <c r="G21" s="414"/>
      <c r="H21" s="414"/>
      <c r="I21" s="413"/>
      <c r="J21" s="427" t="s">
        <v>395</v>
      </c>
      <c r="K21" s="429" t="s">
        <v>396</v>
      </c>
      <c r="L21" s="430"/>
      <c r="M21" s="429" t="s">
        <v>397</v>
      </c>
      <c r="N21" s="430"/>
      <c r="O21" s="429" t="s">
        <v>385</v>
      </c>
      <c r="P21" s="430"/>
      <c r="Q21" s="429" t="s">
        <v>121</v>
      </c>
      <c r="R21" s="430"/>
      <c r="S21" s="427" t="s">
        <v>120</v>
      </c>
      <c r="T21" s="427" t="s">
        <v>398</v>
      </c>
      <c r="U21" s="427" t="s">
        <v>393</v>
      </c>
      <c r="V21" s="429" t="s">
        <v>119</v>
      </c>
      <c r="W21" s="430"/>
      <c r="X21" s="412" t="s">
        <v>111</v>
      </c>
      <c r="Y21" s="414"/>
      <c r="Z21" s="412" t="s">
        <v>110</v>
      </c>
      <c r="AA21" s="414"/>
    </row>
    <row r="22" spans="1:27" ht="216" customHeight="1" x14ac:dyDescent="0.25">
      <c r="A22" s="433"/>
      <c r="B22" s="431"/>
      <c r="C22" s="432"/>
      <c r="D22" s="431"/>
      <c r="E22" s="432"/>
      <c r="F22" s="412" t="s">
        <v>118</v>
      </c>
      <c r="G22" s="413"/>
      <c r="H22" s="412" t="s">
        <v>117</v>
      </c>
      <c r="I22" s="413"/>
      <c r="J22" s="428"/>
      <c r="K22" s="431"/>
      <c r="L22" s="432"/>
      <c r="M22" s="431"/>
      <c r="N22" s="432"/>
      <c r="O22" s="431"/>
      <c r="P22" s="432"/>
      <c r="Q22" s="431"/>
      <c r="R22" s="432"/>
      <c r="S22" s="428"/>
      <c r="T22" s="428"/>
      <c r="U22" s="428"/>
      <c r="V22" s="431"/>
      <c r="W22" s="432"/>
      <c r="X22" s="103" t="s">
        <v>109</v>
      </c>
      <c r="Y22" s="103" t="s">
        <v>383</v>
      </c>
      <c r="Z22" s="103" t="s">
        <v>108</v>
      </c>
      <c r="AA22" s="103" t="s">
        <v>107</v>
      </c>
    </row>
    <row r="23" spans="1:27" ht="60" customHeight="1" x14ac:dyDescent="0.25">
      <c r="A23" s="428"/>
      <c r="B23" s="155" t="s">
        <v>105</v>
      </c>
      <c r="C23" s="155"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103" t="s">
        <v>105</v>
      </c>
      <c r="AA23" s="103" t="s">
        <v>105</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ht="66" customHeight="1" x14ac:dyDescent="0.25">
      <c r="A25" s="208">
        <v>1</v>
      </c>
      <c r="B25" s="208" t="s">
        <v>424</v>
      </c>
      <c r="C25" s="208" t="s">
        <v>424</v>
      </c>
      <c r="D25" s="208" t="s">
        <v>956</v>
      </c>
      <c r="E25" s="208" t="s">
        <v>627</v>
      </c>
      <c r="F25" s="208">
        <v>10</v>
      </c>
      <c r="G25" s="208">
        <v>10</v>
      </c>
      <c r="H25" s="208">
        <v>10</v>
      </c>
      <c r="I25" s="208">
        <v>10</v>
      </c>
      <c r="J25" s="208" t="s">
        <v>424</v>
      </c>
      <c r="K25" s="216" t="s">
        <v>957</v>
      </c>
      <c r="L25" s="216" t="s">
        <v>628</v>
      </c>
      <c r="M25" s="208" t="s">
        <v>629</v>
      </c>
      <c r="N25" s="219" t="s">
        <v>630</v>
      </c>
      <c r="O25" s="208" t="s">
        <v>440</v>
      </c>
      <c r="P25" s="208" t="s">
        <v>631</v>
      </c>
      <c r="Q25" s="208">
        <v>350</v>
      </c>
      <c r="R25" s="208">
        <v>1280</v>
      </c>
      <c r="S25" s="208" t="s">
        <v>270</v>
      </c>
      <c r="T25" s="208" t="s">
        <v>270</v>
      </c>
      <c r="U25" s="208" t="s">
        <v>270</v>
      </c>
      <c r="V25" s="208" t="s">
        <v>441</v>
      </c>
      <c r="W25" s="250" t="s">
        <v>632</v>
      </c>
      <c r="X25" s="208" t="s">
        <v>270</v>
      </c>
      <c r="Y25" s="208" t="s">
        <v>270</v>
      </c>
      <c r="Z25" s="208" t="s">
        <v>270</v>
      </c>
      <c r="AA25" s="208" t="s">
        <v>270</v>
      </c>
    </row>
    <row r="26" spans="1:27" ht="3" customHeight="1" x14ac:dyDescent="0.25">
      <c r="X26" s="105"/>
      <c r="Y26" s="106"/>
      <c r="Z26" s="46"/>
      <c r="AA26" s="46"/>
    </row>
    <row r="27" spans="1:27" s="51" customFormat="1" ht="12.75" x14ac:dyDescent="0.2">
      <c r="A27" s="52"/>
      <c r="B27" s="52"/>
      <c r="C27" s="52"/>
      <c r="E27" s="52"/>
      <c r="X27" s="107"/>
      <c r="Y27" s="107"/>
      <c r="Z27" s="107"/>
      <c r="AA27" s="107"/>
    </row>
    <row r="28" spans="1:27" s="51" customFormat="1" ht="12.75" x14ac:dyDescent="0.2">
      <c r="A28" s="52"/>
      <c r="B28" s="52"/>
      <c r="C28" s="5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92D050"/>
    <pageSetUpPr fitToPage="1"/>
  </sheetPr>
  <dimension ref="A1:AC382"/>
  <sheetViews>
    <sheetView view="pageBreakPreview" topLeftCell="A14" zoomScale="70" zoomScaleSheetLayoutView="70" workbookViewId="0">
      <selection activeCell="C26" sqref="C26"/>
    </sheetView>
  </sheetViews>
  <sheetFormatPr defaultColWidth="9.140625" defaultRowHeight="15" x14ac:dyDescent="0.25"/>
  <cols>
    <col min="1" max="1" width="6.140625" style="1" customWidth="1"/>
    <col min="2" max="2" width="53.5703125" style="1" customWidth="1"/>
    <col min="3" max="3" width="126.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96" t="str">
        <f>'1.Титульный лист'!A5</f>
        <v>Год раскрытия информации:  2022 год</v>
      </c>
      <c r="B5" s="396"/>
      <c r="C5" s="396"/>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400" t="s">
        <v>7</v>
      </c>
      <c r="B7" s="400"/>
      <c r="C7" s="400"/>
      <c r="D7" s="12"/>
      <c r="E7" s="12"/>
      <c r="F7" s="12"/>
      <c r="G7" s="12"/>
      <c r="H7" s="12"/>
      <c r="I7" s="12"/>
      <c r="J7" s="12"/>
      <c r="K7" s="12"/>
      <c r="L7" s="12"/>
      <c r="M7" s="12"/>
      <c r="N7" s="12"/>
      <c r="O7" s="12"/>
      <c r="P7" s="12"/>
      <c r="Q7" s="12"/>
      <c r="R7" s="12"/>
      <c r="S7" s="12"/>
      <c r="T7" s="12"/>
      <c r="U7" s="12"/>
    </row>
    <row r="8" spans="1:29" s="11" customFormat="1" ht="18.75" x14ac:dyDescent="0.2">
      <c r="A8" s="400"/>
      <c r="B8" s="400"/>
      <c r="C8" s="400"/>
      <c r="D8" s="13"/>
      <c r="E8" s="13"/>
      <c r="F8" s="13"/>
      <c r="G8" s="13"/>
      <c r="H8" s="12"/>
      <c r="I8" s="12"/>
      <c r="J8" s="12"/>
      <c r="K8" s="12"/>
      <c r="L8" s="12"/>
      <c r="M8" s="12"/>
      <c r="N8" s="12"/>
      <c r="O8" s="12"/>
      <c r="P8" s="12"/>
      <c r="Q8" s="12"/>
      <c r="R8" s="12"/>
      <c r="S8" s="12"/>
      <c r="T8" s="12"/>
      <c r="U8" s="12"/>
    </row>
    <row r="9" spans="1:29" s="11" customFormat="1" ht="18.75" x14ac:dyDescent="0.2">
      <c r="A9" s="401" t="s">
        <v>442</v>
      </c>
      <c r="B9" s="401"/>
      <c r="C9" s="401"/>
      <c r="D9" s="7"/>
      <c r="E9" s="7"/>
      <c r="F9" s="7"/>
      <c r="G9" s="7"/>
      <c r="H9" s="12"/>
      <c r="I9" s="12"/>
      <c r="J9" s="12"/>
      <c r="K9" s="12"/>
      <c r="L9" s="12"/>
      <c r="M9" s="12"/>
      <c r="N9" s="12"/>
      <c r="O9" s="12"/>
      <c r="P9" s="12"/>
      <c r="Q9" s="12"/>
      <c r="R9" s="12"/>
      <c r="S9" s="12"/>
      <c r="T9" s="12"/>
      <c r="U9" s="12"/>
    </row>
    <row r="10" spans="1:29" s="11" customFormat="1" ht="18.75" x14ac:dyDescent="0.2">
      <c r="A10" s="397" t="s">
        <v>6</v>
      </c>
      <c r="B10" s="397"/>
      <c r="C10" s="397"/>
      <c r="D10" s="5"/>
      <c r="E10" s="5"/>
      <c r="F10" s="5"/>
      <c r="G10" s="5"/>
      <c r="H10" s="12"/>
      <c r="I10" s="12"/>
      <c r="J10" s="12"/>
      <c r="K10" s="12"/>
      <c r="L10" s="12"/>
      <c r="M10" s="12"/>
      <c r="N10" s="12"/>
      <c r="O10" s="12"/>
      <c r="P10" s="12"/>
      <c r="Q10" s="12"/>
      <c r="R10" s="12"/>
      <c r="S10" s="12"/>
      <c r="T10" s="12"/>
      <c r="U10" s="12"/>
    </row>
    <row r="11" spans="1:29" s="11" customFormat="1" ht="18.75" x14ac:dyDescent="0.2">
      <c r="A11" s="400"/>
      <c r="B11" s="400"/>
      <c r="C11" s="400"/>
      <c r="D11" s="13"/>
      <c r="E11" s="13"/>
      <c r="F11" s="13"/>
      <c r="G11" s="13"/>
      <c r="H11" s="12"/>
      <c r="I11" s="12"/>
      <c r="J11" s="12"/>
      <c r="K11" s="12"/>
      <c r="L11" s="12"/>
      <c r="M11" s="12"/>
      <c r="N11" s="12"/>
      <c r="O11" s="12"/>
      <c r="P11" s="12"/>
      <c r="Q11" s="12"/>
      <c r="R11" s="12"/>
      <c r="S11" s="12"/>
      <c r="T11" s="12"/>
      <c r="U11" s="12"/>
    </row>
    <row r="12" spans="1:29" s="11" customFormat="1" ht="18.75" x14ac:dyDescent="0.2">
      <c r="A12" s="402" t="str">
        <f xml:space="preserve"> '1.Титульный лист'!A12</f>
        <v>L_ 2022_1221_Ц_2</v>
      </c>
      <c r="B12" s="402"/>
      <c r="C12" s="402"/>
      <c r="D12" s="7"/>
      <c r="E12" s="7"/>
      <c r="F12" s="7"/>
      <c r="G12" s="7"/>
      <c r="H12" s="12"/>
      <c r="I12" s="12"/>
      <c r="J12" s="12"/>
      <c r="K12" s="12"/>
      <c r="L12" s="12"/>
      <c r="M12" s="12"/>
      <c r="N12" s="12"/>
      <c r="O12" s="12"/>
      <c r="P12" s="12"/>
      <c r="Q12" s="12"/>
      <c r="R12" s="12"/>
      <c r="S12" s="12"/>
      <c r="T12" s="12"/>
      <c r="U12" s="12"/>
    </row>
    <row r="13" spans="1:29" s="11" customFormat="1" ht="18.75" x14ac:dyDescent="0.2">
      <c r="A13" s="397" t="s">
        <v>5</v>
      </c>
      <c r="B13" s="397"/>
      <c r="C13" s="39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6"/>
      <c r="B14" s="406"/>
      <c r="C14" s="406"/>
      <c r="D14" s="9"/>
      <c r="E14" s="9"/>
      <c r="F14" s="9"/>
      <c r="G14" s="9"/>
      <c r="H14" s="9"/>
      <c r="I14" s="9"/>
      <c r="J14" s="9"/>
      <c r="K14" s="9"/>
      <c r="L14" s="9"/>
      <c r="M14" s="9"/>
      <c r="N14" s="9"/>
      <c r="O14" s="9"/>
      <c r="P14" s="9"/>
      <c r="Q14" s="9"/>
      <c r="R14" s="9"/>
      <c r="S14" s="9"/>
      <c r="T14" s="9"/>
      <c r="U14" s="9"/>
    </row>
    <row r="15" spans="1:29" s="3" customFormat="1" ht="42.75" customHeight="1" x14ac:dyDescent="0.2">
      <c r="A15" s="403" t="str">
        <f xml:space="preserve"> '1.Титульный лист'!A15</f>
        <v xml:space="preserve">Реконструкция и вынос ВЛ-10кВ Ф-87-8 ПС «Шакша» «Внутриплощадочные сети электроснабжения ВЛ-10кВ, литера 2, РБ000020381202» с переустройством в КЛ-10кВ (Инв. 00-002683) в мкрн. Шакша
</v>
      </c>
      <c r="B15" s="403"/>
      <c r="C15" s="403"/>
      <c r="D15" s="7"/>
      <c r="E15" s="7"/>
      <c r="F15" s="7"/>
      <c r="G15" s="7"/>
      <c r="H15" s="7"/>
      <c r="I15" s="7"/>
      <c r="J15" s="7"/>
      <c r="K15" s="7"/>
      <c r="L15" s="7"/>
      <c r="M15" s="7"/>
      <c r="N15" s="7"/>
      <c r="O15" s="7"/>
      <c r="P15" s="7"/>
      <c r="Q15" s="7"/>
      <c r="R15" s="7"/>
      <c r="S15" s="7"/>
      <c r="T15" s="7"/>
      <c r="U15" s="7"/>
    </row>
    <row r="16" spans="1:29" s="3" customFormat="1" ht="15" customHeight="1" x14ac:dyDescent="0.2">
      <c r="A16" s="397" t="s">
        <v>4</v>
      </c>
      <c r="B16" s="397"/>
      <c r="C16" s="397"/>
      <c r="D16" s="5"/>
      <c r="E16" s="5"/>
      <c r="F16" s="5"/>
      <c r="G16" s="5"/>
      <c r="H16" s="5"/>
      <c r="I16" s="5"/>
      <c r="J16" s="5"/>
      <c r="K16" s="5"/>
      <c r="L16" s="5"/>
      <c r="M16" s="5"/>
      <c r="N16" s="5"/>
      <c r="O16" s="5"/>
      <c r="P16" s="5"/>
      <c r="Q16" s="5"/>
      <c r="R16" s="5"/>
      <c r="S16" s="5"/>
      <c r="T16" s="5"/>
      <c r="U16" s="5"/>
    </row>
    <row r="17" spans="1:21" s="3" customFormat="1" ht="15" customHeight="1" x14ac:dyDescent="0.2">
      <c r="A17" s="404"/>
      <c r="B17" s="404"/>
      <c r="C17" s="404"/>
      <c r="D17" s="4"/>
      <c r="E17" s="4"/>
      <c r="F17" s="4"/>
      <c r="G17" s="4"/>
      <c r="H17" s="4"/>
      <c r="I17" s="4"/>
      <c r="J17" s="4"/>
      <c r="K17" s="4"/>
      <c r="L17" s="4"/>
      <c r="M17" s="4"/>
      <c r="N17" s="4"/>
      <c r="O17" s="4"/>
      <c r="P17" s="4"/>
      <c r="Q17" s="4"/>
      <c r="R17" s="4"/>
    </row>
    <row r="18" spans="1:21" s="3" customFormat="1" ht="27.75" customHeight="1" x14ac:dyDescent="0.2">
      <c r="A18" s="398" t="s">
        <v>378</v>
      </c>
      <c r="B18" s="398"/>
      <c r="C18" s="39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7.25" customHeight="1" x14ac:dyDescent="0.2">
      <c r="A22" s="23" t="s">
        <v>62</v>
      </c>
      <c r="B22" s="29" t="s">
        <v>390</v>
      </c>
      <c r="C22" s="205" t="s">
        <v>436</v>
      </c>
      <c r="D22" s="28"/>
      <c r="E22" s="28"/>
      <c r="F22" s="27"/>
      <c r="G22" s="27"/>
      <c r="H22" s="27"/>
      <c r="I22" s="27"/>
      <c r="J22" s="27"/>
      <c r="K22" s="27"/>
      <c r="L22" s="27"/>
      <c r="M22" s="27"/>
      <c r="N22" s="27"/>
      <c r="O22" s="27"/>
      <c r="P22" s="27"/>
      <c r="Q22" s="26"/>
      <c r="R22" s="26"/>
      <c r="S22" s="26"/>
      <c r="T22" s="26"/>
      <c r="U22" s="26"/>
    </row>
    <row r="23" spans="1:21" ht="45.75" customHeight="1" x14ac:dyDescent="0.25">
      <c r="A23" s="23" t="s">
        <v>61</v>
      </c>
      <c r="B23" s="25" t="s">
        <v>58</v>
      </c>
      <c r="C23" s="206" t="s">
        <v>432</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410</v>
      </c>
      <c r="C24" s="209" t="s">
        <v>626</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189" t="s">
        <v>411</v>
      </c>
      <c r="C25" s="209">
        <f xml:space="preserve"> '1.Титульный лист'!C47</f>
        <v>5.0647703999999996</v>
      </c>
      <c r="D25" s="22"/>
      <c r="E25" s="22"/>
      <c r="F25" s="22"/>
      <c r="G25" s="22"/>
      <c r="H25" s="22"/>
      <c r="I25" s="22"/>
      <c r="J25" s="22"/>
      <c r="K25" s="22"/>
      <c r="L25" s="22"/>
      <c r="M25" s="22"/>
      <c r="N25" s="22"/>
      <c r="O25" s="22"/>
      <c r="P25" s="22"/>
      <c r="Q25" s="22"/>
      <c r="R25" s="22"/>
      <c r="S25" s="22"/>
      <c r="T25" s="22"/>
      <c r="U25" s="22"/>
    </row>
    <row r="26" spans="1:21" ht="135" customHeight="1" x14ac:dyDescent="0.25">
      <c r="A26" s="23" t="s">
        <v>57</v>
      </c>
      <c r="B26" s="25" t="s">
        <v>221</v>
      </c>
      <c r="C26" s="167" t="s">
        <v>447</v>
      </c>
      <c r="D26" s="22"/>
      <c r="E26" s="22"/>
      <c r="F26" s="22"/>
      <c r="G26" s="22"/>
      <c r="H26" s="22"/>
      <c r="I26" s="22"/>
      <c r="J26" s="22"/>
      <c r="K26" s="22"/>
      <c r="L26" s="22"/>
      <c r="M26" s="22"/>
      <c r="N26" s="22"/>
      <c r="O26" s="22"/>
      <c r="P26" s="22"/>
      <c r="Q26" s="22"/>
      <c r="R26" s="22"/>
      <c r="S26" s="22"/>
      <c r="T26" s="22"/>
      <c r="U26" s="22"/>
    </row>
    <row r="27" spans="1:21" ht="42.75" customHeight="1" x14ac:dyDescent="0.25">
      <c r="A27" s="23" t="s">
        <v>56</v>
      </c>
      <c r="B27" s="25" t="s">
        <v>391</v>
      </c>
      <c r="C27" s="24" t="s">
        <v>437</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4" t="s">
        <v>446</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24" t="s">
        <v>446</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958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92D050"/>
    <pageSetUpPr fitToPage="1"/>
  </sheetPr>
  <dimension ref="A1:AB33"/>
  <sheetViews>
    <sheetView view="pageBreakPreview" topLeftCell="A7" zoomScale="91" zoomScaleNormal="80" zoomScaleSheetLayoutView="91" workbookViewId="0">
      <selection activeCell="B28" sqref="B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396" t="str">
        <f>'1.Титульный лист'!A5</f>
        <v>Год раскрытия информации:  2022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row>
    <row r="6" spans="1:28" ht="18.75" x14ac:dyDescent="0.25">
      <c r="A6" s="400" t="s">
        <v>7</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152"/>
      <c r="AB6" s="152"/>
    </row>
    <row r="7" spans="1:28" ht="18.75" x14ac:dyDescent="0.25">
      <c r="A7" s="400"/>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152"/>
      <c r="AB7" s="152"/>
    </row>
    <row r="8" spans="1:28" ht="15.75" x14ac:dyDescent="0.25">
      <c r="A8" s="401" t="s">
        <v>442</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153"/>
      <c r="AB8" s="153"/>
    </row>
    <row r="9" spans="1:28" ht="15.75" x14ac:dyDescent="0.25">
      <c r="A9" s="397" t="s">
        <v>6</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154"/>
      <c r="AB9" s="154"/>
    </row>
    <row r="10" spans="1:28" ht="18.75" x14ac:dyDescent="0.25">
      <c r="A10" s="400"/>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152"/>
      <c r="AB10" s="152"/>
    </row>
    <row r="11" spans="1:28" ht="15.75" x14ac:dyDescent="0.25">
      <c r="A11" s="402" t="str">
        <f xml:space="preserve"> '1.Титульный лист'!A12</f>
        <v>L_ 2022_1221_Ц_2</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153"/>
      <c r="AB11" s="153"/>
    </row>
    <row r="12" spans="1:28" ht="15.75" x14ac:dyDescent="0.25">
      <c r="A12" s="397" t="s">
        <v>5</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154"/>
      <c r="AB12" s="154"/>
    </row>
    <row r="13" spans="1:28" ht="18.75" x14ac:dyDescent="0.25">
      <c r="A13" s="406"/>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10"/>
      <c r="AB13" s="10"/>
    </row>
    <row r="14" spans="1:28" ht="15.75" x14ac:dyDescent="0.25">
      <c r="A14" s="401" t="str">
        <f xml:space="preserve"> '1.Титульный лист'!A15</f>
        <v xml:space="preserve">Реконструкция и вынос ВЛ-10кВ Ф-87-8 ПС «Шакша» «Внутриплощадочные сети электроснабжения ВЛ-10кВ, литера 2, РБ000020381202» с переустройством в КЛ-10кВ (Инв. 00-002683) в мкрн. Шакша
</v>
      </c>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153"/>
      <c r="AB14" s="153"/>
    </row>
    <row r="15" spans="1:28" ht="15.75" x14ac:dyDescent="0.25">
      <c r="A15" s="397" t="s">
        <v>4</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154"/>
      <c r="AB15" s="154"/>
    </row>
    <row r="16" spans="1:28"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162"/>
      <c r="AB16" s="162"/>
    </row>
    <row r="17" spans="1:28" x14ac:dyDescent="0.25">
      <c r="A17" s="434"/>
      <c r="B17" s="434"/>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162"/>
      <c r="AB17" s="162"/>
    </row>
    <row r="18" spans="1:28" x14ac:dyDescent="0.25">
      <c r="A18" s="434"/>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162"/>
      <c r="AB18" s="162"/>
    </row>
    <row r="19" spans="1:28" x14ac:dyDescent="0.25">
      <c r="A19" s="434"/>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162"/>
      <c r="AB19" s="162"/>
    </row>
    <row r="20" spans="1:28" x14ac:dyDescent="0.25">
      <c r="A20" s="435"/>
      <c r="B20" s="435"/>
      <c r="C20" s="435"/>
      <c r="D20" s="435"/>
      <c r="E20" s="435"/>
      <c r="F20" s="435"/>
      <c r="G20" s="435"/>
      <c r="H20" s="435"/>
      <c r="I20" s="435"/>
      <c r="J20" s="435"/>
      <c r="K20" s="435"/>
      <c r="L20" s="435"/>
      <c r="M20" s="435"/>
      <c r="N20" s="435"/>
      <c r="O20" s="435"/>
      <c r="P20" s="435"/>
      <c r="Q20" s="435"/>
      <c r="R20" s="435"/>
      <c r="S20" s="435"/>
      <c r="T20" s="435"/>
      <c r="U20" s="435"/>
      <c r="V20" s="435"/>
      <c r="W20" s="435"/>
      <c r="X20" s="435"/>
      <c r="Y20" s="435"/>
      <c r="Z20" s="435"/>
      <c r="AA20" s="163"/>
      <c r="AB20" s="163"/>
    </row>
    <row r="21" spans="1:28" x14ac:dyDescent="0.25">
      <c r="A21" s="435"/>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163"/>
      <c r="AB21" s="163"/>
    </row>
    <row r="22" spans="1:28" x14ac:dyDescent="0.25">
      <c r="A22" s="436" t="s">
        <v>409</v>
      </c>
      <c r="B22" s="436"/>
      <c r="C22" s="436"/>
      <c r="D22" s="436"/>
      <c r="E22" s="436"/>
      <c r="F22" s="436"/>
      <c r="G22" s="436"/>
      <c r="H22" s="436"/>
      <c r="I22" s="436"/>
      <c r="J22" s="436"/>
      <c r="K22" s="436"/>
      <c r="L22" s="436"/>
      <c r="M22" s="436"/>
      <c r="N22" s="436"/>
      <c r="O22" s="436"/>
      <c r="P22" s="436"/>
      <c r="Q22" s="436"/>
      <c r="R22" s="436"/>
      <c r="S22" s="436"/>
      <c r="T22" s="436"/>
      <c r="U22" s="436"/>
      <c r="V22" s="436"/>
      <c r="W22" s="436"/>
      <c r="X22" s="436"/>
      <c r="Y22" s="436"/>
      <c r="Z22" s="436"/>
      <c r="AA22" s="164"/>
      <c r="AB22" s="164"/>
    </row>
    <row r="23" spans="1:28" ht="32.25" customHeight="1" x14ac:dyDescent="0.25">
      <c r="A23" s="438" t="s">
        <v>267</v>
      </c>
      <c r="B23" s="439"/>
      <c r="C23" s="439"/>
      <c r="D23" s="439"/>
      <c r="E23" s="439"/>
      <c r="F23" s="439"/>
      <c r="G23" s="439"/>
      <c r="H23" s="439"/>
      <c r="I23" s="439"/>
      <c r="J23" s="439"/>
      <c r="K23" s="439"/>
      <c r="L23" s="440"/>
      <c r="M23" s="437" t="s">
        <v>268</v>
      </c>
      <c r="N23" s="437"/>
      <c r="O23" s="437"/>
      <c r="P23" s="437"/>
      <c r="Q23" s="437"/>
      <c r="R23" s="437"/>
      <c r="S23" s="437"/>
      <c r="T23" s="437"/>
      <c r="U23" s="437"/>
      <c r="V23" s="437"/>
      <c r="W23" s="437"/>
      <c r="X23" s="437"/>
      <c r="Y23" s="437"/>
      <c r="Z23" s="437"/>
    </row>
    <row r="24" spans="1:28" ht="151.5" customHeight="1" x14ac:dyDescent="0.25">
      <c r="A24" s="100" t="s">
        <v>223</v>
      </c>
      <c r="B24" s="101" t="s">
        <v>230</v>
      </c>
      <c r="C24" s="100" t="s">
        <v>261</v>
      </c>
      <c r="D24" s="100" t="s">
        <v>224</v>
      </c>
      <c r="E24" s="100" t="s">
        <v>262</v>
      </c>
      <c r="F24" s="100" t="s">
        <v>264</v>
      </c>
      <c r="G24" s="100" t="s">
        <v>263</v>
      </c>
      <c r="H24" s="100" t="s">
        <v>225</v>
      </c>
      <c r="I24" s="100" t="s">
        <v>265</v>
      </c>
      <c r="J24" s="100" t="s">
        <v>231</v>
      </c>
      <c r="K24" s="101" t="s">
        <v>229</v>
      </c>
      <c r="L24" s="101" t="s">
        <v>226</v>
      </c>
      <c r="M24" s="102" t="s">
        <v>238</v>
      </c>
      <c r="N24" s="101" t="s">
        <v>419</v>
      </c>
      <c r="O24" s="100" t="s">
        <v>236</v>
      </c>
      <c r="P24" s="100" t="s">
        <v>237</v>
      </c>
      <c r="Q24" s="100" t="s">
        <v>235</v>
      </c>
      <c r="R24" s="100" t="s">
        <v>225</v>
      </c>
      <c r="S24" s="100" t="s">
        <v>234</v>
      </c>
      <c r="T24" s="100" t="s">
        <v>233</v>
      </c>
      <c r="U24" s="100" t="s">
        <v>260</v>
      </c>
      <c r="V24" s="100" t="s">
        <v>235</v>
      </c>
      <c r="W24" s="109" t="s">
        <v>228</v>
      </c>
      <c r="X24" s="109" t="s">
        <v>240</v>
      </c>
      <c r="Y24" s="109" t="s">
        <v>241</v>
      </c>
      <c r="Z24" s="111" t="s">
        <v>239</v>
      </c>
    </row>
    <row r="25" spans="1:28" ht="16.5" customHeight="1" x14ac:dyDescent="0.25">
      <c r="A25" s="100">
        <v>1</v>
      </c>
      <c r="B25" s="101">
        <v>2</v>
      </c>
      <c r="C25" s="100">
        <v>3</v>
      </c>
      <c r="D25" s="101">
        <v>4</v>
      </c>
      <c r="E25" s="100">
        <v>5</v>
      </c>
      <c r="F25" s="101">
        <v>6</v>
      </c>
      <c r="G25" s="100">
        <v>7</v>
      </c>
      <c r="H25" s="101">
        <v>8</v>
      </c>
      <c r="I25" s="100">
        <v>9</v>
      </c>
      <c r="J25" s="101">
        <v>10</v>
      </c>
      <c r="K25" s="165">
        <v>11</v>
      </c>
      <c r="L25" s="101">
        <v>12</v>
      </c>
      <c r="M25" s="165">
        <v>13</v>
      </c>
      <c r="N25" s="101">
        <v>14</v>
      </c>
      <c r="O25" s="165">
        <v>15</v>
      </c>
      <c r="P25" s="101">
        <v>16</v>
      </c>
      <c r="Q25" s="165">
        <v>17</v>
      </c>
      <c r="R25" s="101">
        <v>18</v>
      </c>
      <c r="S25" s="165">
        <v>19</v>
      </c>
      <c r="T25" s="101">
        <v>20</v>
      </c>
      <c r="U25" s="165">
        <v>21</v>
      </c>
      <c r="V25" s="101">
        <v>22</v>
      </c>
      <c r="W25" s="165">
        <v>23</v>
      </c>
      <c r="X25" s="101">
        <v>24</v>
      </c>
      <c r="Y25" s="165">
        <v>25</v>
      </c>
      <c r="Z25" s="101">
        <v>26</v>
      </c>
    </row>
    <row r="26" spans="1:28" ht="45.75" customHeight="1" x14ac:dyDescent="0.25">
      <c r="A26" s="198" t="s">
        <v>430</v>
      </c>
      <c r="B26" s="198" t="s">
        <v>430</v>
      </c>
      <c r="C26" s="198" t="s">
        <v>430</v>
      </c>
      <c r="D26" s="198" t="s">
        <v>430</v>
      </c>
      <c r="E26" s="198" t="s">
        <v>430</v>
      </c>
      <c r="F26" s="198" t="s">
        <v>430</v>
      </c>
      <c r="G26" s="198" t="s">
        <v>430</v>
      </c>
      <c r="H26" s="198" t="s">
        <v>430</v>
      </c>
      <c r="I26" s="198" t="s">
        <v>430</v>
      </c>
      <c r="J26" s="198" t="s">
        <v>430</v>
      </c>
      <c r="K26" s="198" t="s">
        <v>430</v>
      </c>
      <c r="L26" s="198" t="s">
        <v>430</v>
      </c>
      <c r="M26" s="198" t="s">
        <v>430</v>
      </c>
      <c r="N26" s="198" t="s">
        <v>430</v>
      </c>
      <c r="O26" s="198" t="s">
        <v>430</v>
      </c>
      <c r="P26" s="198" t="s">
        <v>430</v>
      </c>
      <c r="Q26" s="198" t="s">
        <v>430</v>
      </c>
      <c r="R26" s="198" t="s">
        <v>430</v>
      </c>
      <c r="S26" s="198" t="s">
        <v>430</v>
      </c>
      <c r="T26" s="198" t="s">
        <v>430</v>
      </c>
      <c r="U26" s="198" t="s">
        <v>430</v>
      </c>
      <c r="V26" s="198" t="s">
        <v>430</v>
      </c>
      <c r="W26" s="198" t="s">
        <v>430</v>
      </c>
      <c r="X26" s="198" t="s">
        <v>430</v>
      </c>
      <c r="Y26" s="198" t="s">
        <v>430</v>
      </c>
      <c r="Z26" s="198" t="s">
        <v>430</v>
      </c>
    </row>
    <row r="27" spans="1:28" ht="45.75" customHeight="1" x14ac:dyDescent="0.25">
      <c r="A27" s="210">
        <v>2022</v>
      </c>
      <c r="B27" s="210" t="s">
        <v>456</v>
      </c>
      <c r="C27" s="210"/>
      <c r="D27" s="210"/>
      <c r="E27" s="210"/>
      <c r="F27" s="210"/>
      <c r="G27" s="210"/>
      <c r="H27" s="210"/>
      <c r="I27" s="210"/>
      <c r="J27" s="210"/>
      <c r="K27" s="210"/>
      <c r="L27" s="210"/>
      <c r="M27" s="210"/>
      <c r="N27" s="210"/>
      <c r="O27" s="210"/>
      <c r="P27" s="210"/>
      <c r="Q27" s="210"/>
      <c r="R27" s="210"/>
      <c r="S27" s="210"/>
      <c r="T27" s="210"/>
      <c r="U27" s="210"/>
      <c r="V27" s="210"/>
      <c r="W27" s="210"/>
      <c r="X27" s="210"/>
      <c r="Y27" s="210"/>
      <c r="Z27" s="210"/>
    </row>
    <row r="28" spans="1:28" ht="30" x14ac:dyDescent="0.25">
      <c r="A28" s="99" t="s">
        <v>252</v>
      </c>
      <c r="B28" s="99"/>
      <c r="C28" s="98" t="s">
        <v>253</v>
      </c>
      <c r="D28" s="98" t="s">
        <v>254</v>
      </c>
      <c r="E28" s="98" t="s">
        <v>255</v>
      </c>
      <c r="F28" s="98" t="s">
        <v>256</v>
      </c>
      <c r="G28" s="98" t="s">
        <v>257</v>
      </c>
      <c r="H28" s="98" t="s">
        <v>225</v>
      </c>
      <c r="I28" s="98" t="s">
        <v>258</v>
      </c>
      <c r="J28" s="98" t="s">
        <v>259</v>
      </c>
      <c r="K28" s="97"/>
      <c r="L28" s="97"/>
      <c r="M28" s="97"/>
      <c r="N28" s="97"/>
      <c r="O28" s="97"/>
      <c r="P28" s="97"/>
      <c r="Q28" s="97"/>
      <c r="R28" s="97"/>
      <c r="S28" s="97"/>
      <c r="T28" s="97"/>
      <c r="U28" s="97"/>
      <c r="V28" s="97"/>
      <c r="W28" s="97"/>
      <c r="X28" s="97"/>
      <c r="Y28" s="97"/>
      <c r="Z28" s="97"/>
    </row>
    <row r="29" spans="1:28" x14ac:dyDescent="0.25">
      <c r="A29" s="97" t="s">
        <v>0</v>
      </c>
      <c r="B29" s="97" t="s">
        <v>0</v>
      </c>
      <c r="C29" s="97" t="s">
        <v>0</v>
      </c>
      <c r="D29" s="97" t="s">
        <v>0</v>
      </c>
      <c r="E29" s="97" t="s">
        <v>0</v>
      </c>
      <c r="F29" s="97" t="s">
        <v>0</v>
      </c>
      <c r="G29" s="97" t="s">
        <v>0</v>
      </c>
      <c r="H29" s="97" t="s">
        <v>0</v>
      </c>
      <c r="I29" s="97" t="s">
        <v>0</v>
      </c>
      <c r="J29" s="97" t="s">
        <v>0</v>
      </c>
      <c r="K29" s="97" t="s">
        <v>0</v>
      </c>
      <c r="L29" s="97"/>
      <c r="M29" s="97"/>
      <c r="N29" s="97"/>
      <c r="O29" s="97"/>
      <c r="P29" s="97"/>
      <c r="Q29" s="97"/>
      <c r="R29" s="97"/>
      <c r="S29" s="97"/>
      <c r="T29" s="97"/>
      <c r="U29" s="97"/>
      <c r="V29" s="97"/>
      <c r="W29" s="97"/>
      <c r="X29" s="97"/>
      <c r="Y29" s="97"/>
      <c r="Z29" s="97"/>
    </row>
    <row r="33" spans="1:1" x14ac:dyDescent="0.25">
      <c r="A33" s="11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92D050"/>
    <pageSetUpPr fitToPage="1"/>
  </sheetPr>
  <dimension ref="A1:AB360"/>
  <sheetViews>
    <sheetView view="pageBreakPreview" zoomScale="85" zoomScaleSheetLayoutView="85" workbookViewId="0">
      <selection activeCell="O21" sqref="O2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96" t="str">
        <f>'1.Титульный лист'!A5</f>
        <v>Год раскрытия информации:  2022 год</v>
      </c>
      <c r="B5" s="396"/>
      <c r="C5" s="396"/>
      <c r="D5" s="396"/>
      <c r="E5" s="396"/>
      <c r="F5" s="396"/>
      <c r="G5" s="396"/>
      <c r="H5" s="396"/>
      <c r="I5" s="396"/>
      <c r="J5" s="396"/>
      <c r="K5" s="396"/>
      <c r="L5" s="396"/>
      <c r="M5" s="396"/>
      <c r="N5" s="396"/>
      <c r="O5" s="396"/>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400" t="s">
        <v>7</v>
      </c>
      <c r="B7" s="400"/>
      <c r="C7" s="400"/>
      <c r="D7" s="400"/>
      <c r="E7" s="400"/>
      <c r="F7" s="400"/>
      <c r="G7" s="400"/>
      <c r="H7" s="400"/>
      <c r="I7" s="400"/>
      <c r="J7" s="400"/>
      <c r="K7" s="400"/>
      <c r="L7" s="400"/>
      <c r="M7" s="400"/>
      <c r="N7" s="400"/>
      <c r="O7" s="400"/>
      <c r="P7" s="12"/>
      <c r="Q7" s="12"/>
      <c r="R7" s="12"/>
      <c r="S7" s="12"/>
      <c r="T7" s="12"/>
      <c r="U7" s="12"/>
      <c r="V7" s="12"/>
      <c r="W7" s="12"/>
      <c r="X7" s="12"/>
      <c r="Y7" s="12"/>
      <c r="Z7" s="12"/>
    </row>
    <row r="8" spans="1:28" s="11" customFormat="1" ht="18.75" x14ac:dyDescent="0.2">
      <c r="A8" s="400"/>
      <c r="B8" s="400"/>
      <c r="C8" s="400"/>
      <c r="D8" s="400"/>
      <c r="E8" s="400"/>
      <c r="F8" s="400"/>
      <c r="G8" s="400"/>
      <c r="H8" s="400"/>
      <c r="I8" s="400"/>
      <c r="J8" s="400"/>
      <c r="K8" s="400"/>
      <c r="L8" s="400"/>
      <c r="M8" s="400"/>
      <c r="N8" s="400"/>
      <c r="O8" s="400"/>
      <c r="P8" s="12"/>
      <c r="Q8" s="12"/>
      <c r="R8" s="12"/>
      <c r="S8" s="12"/>
      <c r="T8" s="12"/>
      <c r="U8" s="12"/>
      <c r="V8" s="12"/>
      <c r="W8" s="12"/>
      <c r="X8" s="12"/>
      <c r="Y8" s="12"/>
      <c r="Z8" s="12"/>
    </row>
    <row r="9" spans="1:28" s="11" customFormat="1" ht="18.75" x14ac:dyDescent="0.2">
      <c r="A9" s="401" t="s">
        <v>442</v>
      </c>
      <c r="B9" s="401"/>
      <c r="C9" s="401"/>
      <c r="D9" s="401"/>
      <c r="E9" s="401"/>
      <c r="F9" s="401"/>
      <c r="G9" s="401"/>
      <c r="H9" s="401"/>
      <c r="I9" s="401"/>
      <c r="J9" s="401"/>
      <c r="K9" s="401"/>
      <c r="L9" s="401"/>
      <c r="M9" s="401"/>
      <c r="N9" s="401"/>
      <c r="O9" s="401"/>
      <c r="P9" s="12"/>
      <c r="Q9" s="12"/>
      <c r="R9" s="12"/>
      <c r="S9" s="12"/>
      <c r="T9" s="12"/>
      <c r="U9" s="12"/>
      <c r="V9" s="12"/>
      <c r="W9" s="12"/>
      <c r="X9" s="12"/>
      <c r="Y9" s="12"/>
      <c r="Z9" s="12"/>
    </row>
    <row r="10" spans="1:28" s="11" customFormat="1" ht="18.75" x14ac:dyDescent="0.2">
      <c r="A10" s="397" t="s">
        <v>6</v>
      </c>
      <c r="B10" s="397"/>
      <c r="C10" s="397"/>
      <c r="D10" s="397"/>
      <c r="E10" s="397"/>
      <c r="F10" s="397"/>
      <c r="G10" s="397"/>
      <c r="H10" s="397"/>
      <c r="I10" s="397"/>
      <c r="J10" s="397"/>
      <c r="K10" s="397"/>
      <c r="L10" s="397"/>
      <c r="M10" s="397"/>
      <c r="N10" s="397"/>
      <c r="O10" s="397"/>
      <c r="P10" s="12"/>
      <c r="Q10" s="12"/>
      <c r="R10" s="12"/>
      <c r="S10" s="12"/>
      <c r="T10" s="12"/>
      <c r="U10" s="12"/>
      <c r="V10" s="12"/>
      <c r="W10" s="12"/>
      <c r="X10" s="12"/>
      <c r="Y10" s="12"/>
      <c r="Z10" s="12"/>
    </row>
    <row r="11" spans="1:28" s="11" customFormat="1" ht="18.75" x14ac:dyDescent="0.2">
      <c r="A11" s="400"/>
      <c r="B11" s="400"/>
      <c r="C11" s="400"/>
      <c r="D11" s="400"/>
      <c r="E11" s="400"/>
      <c r="F11" s="400"/>
      <c r="G11" s="400"/>
      <c r="H11" s="400"/>
      <c r="I11" s="400"/>
      <c r="J11" s="400"/>
      <c r="K11" s="400"/>
      <c r="L11" s="400"/>
      <c r="M11" s="400"/>
      <c r="N11" s="400"/>
      <c r="O11" s="400"/>
      <c r="P11" s="12"/>
      <c r="Q11" s="12"/>
      <c r="R11" s="12"/>
      <c r="S11" s="12"/>
      <c r="T11" s="12"/>
      <c r="U11" s="12"/>
      <c r="V11" s="12"/>
      <c r="W11" s="12"/>
      <c r="X11" s="12"/>
      <c r="Y11" s="12"/>
      <c r="Z11" s="12"/>
    </row>
    <row r="12" spans="1:28" s="11" customFormat="1" ht="18.75" x14ac:dyDescent="0.2">
      <c r="A12" s="402" t="str">
        <f xml:space="preserve"> '1.Титульный лист'!A12</f>
        <v>L_ 2022_1221_Ц_2</v>
      </c>
      <c r="B12" s="402"/>
      <c r="C12" s="402"/>
      <c r="D12" s="402"/>
      <c r="E12" s="402"/>
      <c r="F12" s="402"/>
      <c r="G12" s="402"/>
      <c r="H12" s="402"/>
      <c r="I12" s="402"/>
      <c r="J12" s="402"/>
      <c r="K12" s="402"/>
      <c r="L12" s="402"/>
      <c r="M12" s="402"/>
      <c r="N12" s="402"/>
      <c r="O12" s="402"/>
      <c r="P12" s="12"/>
      <c r="Q12" s="12"/>
      <c r="R12" s="12"/>
      <c r="S12" s="12"/>
      <c r="T12" s="12"/>
      <c r="U12" s="12"/>
      <c r="V12" s="12"/>
      <c r="W12" s="12"/>
      <c r="X12" s="12"/>
      <c r="Y12" s="12"/>
      <c r="Z12" s="12"/>
    </row>
    <row r="13" spans="1:28" s="11" customFormat="1" ht="18.75" x14ac:dyDescent="0.2">
      <c r="A13" s="397" t="s">
        <v>5</v>
      </c>
      <c r="B13" s="397"/>
      <c r="C13" s="397"/>
      <c r="D13" s="397"/>
      <c r="E13" s="397"/>
      <c r="F13" s="397"/>
      <c r="G13" s="397"/>
      <c r="H13" s="397"/>
      <c r="I13" s="397"/>
      <c r="J13" s="397"/>
      <c r="K13" s="397"/>
      <c r="L13" s="397"/>
      <c r="M13" s="397"/>
      <c r="N13" s="397"/>
      <c r="O13" s="397"/>
      <c r="P13" s="12"/>
      <c r="Q13" s="12"/>
      <c r="R13" s="12"/>
      <c r="S13" s="12"/>
      <c r="T13" s="12"/>
      <c r="U13" s="12"/>
      <c r="V13" s="12"/>
      <c r="W13" s="12"/>
      <c r="X13" s="12"/>
      <c r="Y13" s="12"/>
      <c r="Z13" s="12"/>
    </row>
    <row r="14" spans="1:28" s="8" customFormat="1" ht="15.75" customHeight="1" x14ac:dyDescent="0.2">
      <c r="A14" s="406"/>
      <c r="B14" s="406"/>
      <c r="C14" s="406"/>
      <c r="D14" s="406"/>
      <c r="E14" s="406"/>
      <c r="F14" s="406"/>
      <c r="G14" s="406"/>
      <c r="H14" s="406"/>
      <c r="I14" s="406"/>
      <c r="J14" s="406"/>
      <c r="K14" s="406"/>
      <c r="L14" s="406"/>
      <c r="M14" s="406"/>
      <c r="N14" s="406"/>
      <c r="O14" s="406"/>
      <c r="P14" s="9"/>
      <c r="Q14" s="9"/>
      <c r="R14" s="9"/>
      <c r="S14" s="9"/>
      <c r="T14" s="9"/>
      <c r="U14" s="9"/>
      <c r="V14" s="9"/>
      <c r="W14" s="9"/>
      <c r="X14" s="9"/>
      <c r="Y14" s="9"/>
      <c r="Z14" s="9"/>
    </row>
    <row r="15" spans="1:28" s="3" customFormat="1" ht="15.75" x14ac:dyDescent="0.2">
      <c r="A15" s="401" t="str">
        <f xml:space="preserve"> '1.Титульный лист'!A15</f>
        <v xml:space="preserve">Реконструкция и вынос ВЛ-10кВ Ф-87-8 ПС «Шакша» «Внутриплощадочные сети электроснабжения ВЛ-10кВ, литера 2, РБ000020381202» с переустройством в КЛ-10кВ (Инв. 00-002683) в мкрн. Шакша
</v>
      </c>
      <c r="B15" s="401"/>
      <c r="C15" s="401"/>
      <c r="D15" s="401"/>
      <c r="E15" s="401"/>
      <c r="F15" s="401"/>
      <c r="G15" s="401"/>
      <c r="H15" s="401"/>
      <c r="I15" s="401"/>
      <c r="J15" s="401"/>
      <c r="K15" s="401"/>
      <c r="L15" s="401"/>
      <c r="M15" s="401"/>
      <c r="N15" s="401"/>
      <c r="O15" s="401"/>
      <c r="P15" s="7"/>
      <c r="Q15" s="7"/>
      <c r="R15" s="7"/>
      <c r="S15" s="7"/>
      <c r="T15" s="7"/>
      <c r="U15" s="7"/>
      <c r="V15" s="7"/>
      <c r="W15" s="7"/>
      <c r="X15" s="7"/>
      <c r="Y15" s="7"/>
      <c r="Z15" s="7"/>
    </row>
    <row r="16" spans="1:28" s="3" customFormat="1" ht="15" customHeight="1" x14ac:dyDescent="0.2">
      <c r="A16" s="397" t="s">
        <v>4</v>
      </c>
      <c r="B16" s="397"/>
      <c r="C16" s="397"/>
      <c r="D16" s="397"/>
      <c r="E16" s="397"/>
      <c r="F16" s="397"/>
      <c r="G16" s="397"/>
      <c r="H16" s="397"/>
      <c r="I16" s="397"/>
      <c r="J16" s="397"/>
      <c r="K16" s="397"/>
      <c r="L16" s="397"/>
      <c r="M16" s="397"/>
      <c r="N16" s="397"/>
      <c r="O16" s="397"/>
      <c r="P16" s="5"/>
      <c r="Q16" s="5"/>
      <c r="R16" s="5"/>
      <c r="S16" s="5"/>
      <c r="T16" s="5"/>
      <c r="U16" s="5"/>
      <c r="V16" s="5"/>
      <c r="W16" s="5"/>
      <c r="X16" s="5"/>
      <c r="Y16" s="5"/>
      <c r="Z16" s="5"/>
    </row>
    <row r="17" spans="1:26" s="3" customFormat="1" ht="15" customHeight="1" x14ac:dyDescent="0.2">
      <c r="A17" s="404"/>
      <c r="B17" s="404"/>
      <c r="C17" s="404"/>
      <c r="D17" s="404"/>
      <c r="E17" s="404"/>
      <c r="F17" s="404"/>
      <c r="G17" s="404"/>
      <c r="H17" s="404"/>
      <c r="I17" s="404"/>
      <c r="J17" s="404"/>
      <c r="K17" s="404"/>
      <c r="L17" s="404"/>
      <c r="M17" s="404"/>
      <c r="N17" s="404"/>
      <c r="O17" s="404"/>
      <c r="P17" s="4"/>
      <c r="Q17" s="4"/>
      <c r="R17" s="4"/>
      <c r="S17" s="4"/>
      <c r="T17" s="4"/>
      <c r="U17" s="4"/>
      <c r="V17" s="4"/>
      <c r="W17" s="4"/>
    </row>
    <row r="18" spans="1:26" s="3" customFormat="1" ht="91.5" customHeight="1" x14ac:dyDescent="0.2">
      <c r="A18" s="444" t="s">
        <v>387</v>
      </c>
      <c r="B18" s="444"/>
      <c r="C18" s="444"/>
      <c r="D18" s="444"/>
      <c r="E18" s="444"/>
      <c r="F18" s="444"/>
      <c r="G18" s="444"/>
      <c r="H18" s="444"/>
      <c r="I18" s="444"/>
      <c r="J18" s="444"/>
      <c r="K18" s="444"/>
      <c r="L18" s="444"/>
      <c r="M18" s="444"/>
      <c r="N18" s="444"/>
      <c r="O18" s="444"/>
      <c r="P18" s="6"/>
      <c r="Q18" s="6"/>
      <c r="R18" s="6"/>
      <c r="S18" s="6"/>
      <c r="T18" s="6"/>
      <c r="U18" s="6"/>
      <c r="V18" s="6"/>
      <c r="W18" s="6"/>
      <c r="X18" s="6"/>
      <c r="Y18" s="6"/>
      <c r="Z18" s="6"/>
    </row>
    <row r="19" spans="1:26" s="3" customFormat="1" ht="78" customHeight="1" x14ac:dyDescent="0.2">
      <c r="A19" s="407" t="s">
        <v>3</v>
      </c>
      <c r="B19" s="407" t="s">
        <v>82</v>
      </c>
      <c r="C19" s="407" t="s">
        <v>81</v>
      </c>
      <c r="D19" s="407" t="s">
        <v>73</v>
      </c>
      <c r="E19" s="441" t="s">
        <v>80</v>
      </c>
      <c r="F19" s="442"/>
      <c r="G19" s="442"/>
      <c r="H19" s="442"/>
      <c r="I19" s="443"/>
      <c r="J19" s="407" t="s">
        <v>79</v>
      </c>
      <c r="K19" s="407"/>
      <c r="L19" s="407"/>
      <c r="M19" s="407"/>
      <c r="N19" s="407"/>
      <c r="O19" s="407"/>
      <c r="P19" s="4"/>
      <c r="Q19" s="4"/>
      <c r="R19" s="4"/>
      <c r="S19" s="4"/>
      <c r="T19" s="4"/>
      <c r="U19" s="4"/>
      <c r="V19" s="4"/>
      <c r="W19" s="4"/>
    </row>
    <row r="20" spans="1:26" s="3" customFormat="1" ht="51" customHeight="1" x14ac:dyDescent="0.2">
      <c r="A20" s="407"/>
      <c r="B20" s="407"/>
      <c r="C20" s="407"/>
      <c r="D20" s="407"/>
      <c r="E20" s="40" t="s">
        <v>78</v>
      </c>
      <c r="F20" s="40" t="s">
        <v>77</v>
      </c>
      <c r="G20" s="40" t="s">
        <v>76</v>
      </c>
      <c r="H20" s="40" t="s">
        <v>75</v>
      </c>
      <c r="I20" s="40" t="s">
        <v>74</v>
      </c>
      <c r="J20" s="40">
        <v>2021</v>
      </c>
      <c r="K20" s="40">
        <v>2022</v>
      </c>
      <c r="L20" s="191">
        <v>2023</v>
      </c>
      <c r="M20" s="191">
        <v>2024</v>
      </c>
      <c r="N20" s="191">
        <v>2025</v>
      </c>
      <c r="O20" s="191">
        <v>2026</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199" t="s">
        <v>62</v>
      </c>
      <c r="B22" s="193" t="s">
        <v>603</v>
      </c>
      <c r="C22" s="194" t="s">
        <v>424</v>
      </c>
      <c r="D22" s="194" t="s">
        <v>424</v>
      </c>
      <c r="E22" s="194" t="s">
        <v>424</v>
      </c>
      <c r="F22" s="194" t="s">
        <v>424</v>
      </c>
      <c r="G22" s="194" t="s">
        <v>424</v>
      </c>
      <c r="H22" s="194" t="s">
        <v>424</v>
      </c>
      <c r="I22" s="194" t="s">
        <v>424</v>
      </c>
      <c r="J22" s="194" t="s">
        <v>424</v>
      </c>
      <c r="K22" s="194" t="s">
        <v>424</v>
      </c>
      <c r="L22" s="194" t="s">
        <v>424</v>
      </c>
      <c r="M22" s="194" t="s">
        <v>424</v>
      </c>
      <c r="N22" s="194" t="s">
        <v>424</v>
      </c>
      <c r="O22" s="194" t="s">
        <v>424</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63"/>
  <sheetViews>
    <sheetView view="pageBreakPreview" topLeftCell="B7" zoomScaleSheetLayoutView="100" workbookViewId="0">
      <selection activeCell="C25" sqref="C25"/>
    </sheetView>
  </sheetViews>
  <sheetFormatPr defaultRowHeight="15" x14ac:dyDescent="0.25"/>
  <cols>
    <col min="1" max="1" width="4.42578125" style="324" customWidth="1"/>
    <col min="2" max="2" width="49" style="323" customWidth="1"/>
    <col min="3" max="3" width="16.42578125" style="324" customWidth="1"/>
    <col min="4" max="4" width="13.28515625" style="324" customWidth="1"/>
    <col min="5" max="5" width="11.5703125" style="324" customWidth="1"/>
    <col min="6" max="6" width="12" style="324" customWidth="1"/>
    <col min="7" max="7" width="10.28515625" style="324" customWidth="1"/>
    <col min="8" max="8" width="9.7109375" style="324" customWidth="1"/>
    <col min="9" max="13" width="9.140625" style="324"/>
    <col min="14" max="14" width="15.5703125" style="324" customWidth="1"/>
    <col min="15" max="16384" width="9.140625" style="324"/>
  </cols>
  <sheetData>
    <row r="1" spans="2:18" s="314" customFormat="1" ht="18.75" customHeight="1" x14ac:dyDescent="0.2">
      <c r="B1" s="313"/>
      <c r="H1" s="315"/>
    </row>
    <row r="2" spans="2:18" s="314" customFormat="1" ht="18.75" customHeight="1" x14ac:dyDescent="0.3">
      <c r="B2" s="313"/>
      <c r="H2" s="316"/>
    </row>
    <row r="3" spans="2:18" s="314" customFormat="1" ht="18.75" x14ac:dyDescent="0.3">
      <c r="B3" s="317"/>
      <c r="H3" s="316"/>
    </row>
    <row r="4" spans="2:18" s="314" customFormat="1" ht="15.75" x14ac:dyDescent="0.2">
      <c r="B4" s="317"/>
    </row>
    <row r="5" spans="2:18" s="314" customFormat="1" ht="18.75" customHeight="1" x14ac:dyDescent="0.2">
      <c r="B5" s="448" t="s">
        <v>949</v>
      </c>
      <c r="C5" s="448"/>
      <c r="D5" s="448"/>
      <c r="E5" s="448"/>
      <c r="F5" s="448"/>
      <c r="G5" s="448"/>
      <c r="H5" s="448"/>
      <c r="I5" s="448"/>
      <c r="J5" s="448"/>
      <c r="K5" s="448"/>
      <c r="L5" s="448"/>
      <c r="M5" s="448"/>
      <c r="N5" s="448"/>
      <c r="O5" s="448"/>
      <c r="P5" s="448"/>
      <c r="Q5" s="383"/>
      <c r="R5" s="383"/>
    </row>
    <row r="6" spans="2:18" s="314" customFormat="1" ht="15.75" x14ac:dyDescent="0.2">
      <c r="B6" s="317"/>
    </row>
    <row r="7" spans="2:18" s="314" customFormat="1" ht="18.75" x14ac:dyDescent="0.2">
      <c r="B7" s="445" t="s">
        <v>7</v>
      </c>
      <c r="C7" s="445"/>
      <c r="D7" s="445"/>
      <c r="E7" s="445"/>
      <c r="F7" s="445"/>
      <c r="G7" s="445"/>
      <c r="H7" s="445"/>
      <c r="I7" s="445"/>
      <c r="J7" s="445"/>
      <c r="K7" s="445"/>
      <c r="L7" s="445"/>
      <c r="M7" s="445"/>
      <c r="N7" s="445"/>
      <c r="O7" s="445"/>
    </row>
    <row r="8" spans="2:18" s="314" customFormat="1" ht="18.75" x14ac:dyDescent="0.2">
      <c r="B8" s="318"/>
    </row>
    <row r="9" spans="2:18" s="314" customFormat="1" ht="18.75" customHeight="1" x14ac:dyDescent="0.2">
      <c r="B9" s="447" t="str">
        <f>'2. Паспорт  ТП'!A8</f>
        <v>ГУП "РЭС"</v>
      </c>
      <c r="C9" s="447"/>
      <c r="D9" s="447"/>
      <c r="E9" s="447"/>
      <c r="F9" s="447"/>
      <c r="G9" s="447"/>
      <c r="H9" s="447"/>
      <c r="I9" s="447"/>
      <c r="J9" s="447"/>
      <c r="K9" s="447"/>
      <c r="L9" s="447"/>
      <c r="M9" s="447"/>
      <c r="N9" s="447"/>
      <c r="O9" s="447"/>
      <c r="P9" s="447"/>
    </row>
    <row r="10" spans="2:18" s="314" customFormat="1" ht="18.75" customHeight="1" x14ac:dyDescent="0.2">
      <c r="B10" s="446" t="s">
        <v>6</v>
      </c>
      <c r="C10" s="446"/>
      <c r="D10" s="446"/>
      <c r="E10" s="446"/>
      <c r="F10" s="446"/>
      <c r="G10" s="446"/>
      <c r="H10" s="446"/>
      <c r="I10" s="446"/>
      <c r="J10" s="446"/>
      <c r="K10" s="446"/>
      <c r="L10" s="446"/>
      <c r="M10" s="446"/>
      <c r="N10" s="446"/>
      <c r="O10" s="446"/>
    </row>
    <row r="11" spans="2:18" s="314" customFormat="1" ht="18.75" x14ac:dyDescent="0.2">
      <c r="B11" s="318"/>
    </row>
    <row r="12" spans="2:18" s="314" customFormat="1" ht="18.75" customHeight="1" x14ac:dyDescent="0.2">
      <c r="B12" s="445" t="str">
        <f>'2. Паспорт  ТП'!A11</f>
        <v>L_ 2022_1221_Ц_2</v>
      </c>
      <c r="C12" s="445"/>
      <c r="D12" s="445"/>
      <c r="E12" s="445"/>
      <c r="F12" s="445"/>
      <c r="G12" s="445"/>
      <c r="H12" s="445"/>
      <c r="I12" s="445"/>
      <c r="J12" s="445"/>
      <c r="K12" s="445"/>
      <c r="L12" s="445"/>
      <c r="M12" s="445"/>
      <c r="N12" s="445"/>
      <c r="O12" s="445"/>
      <c r="P12" s="445"/>
    </row>
    <row r="13" spans="2:18" s="314" customFormat="1" ht="18.75" customHeight="1" x14ac:dyDescent="0.2">
      <c r="B13" s="446" t="s">
        <v>5</v>
      </c>
      <c r="C13" s="446"/>
      <c r="D13" s="446"/>
      <c r="E13" s="446"/>
      <c r="F13" s="446"/>
      <c r="G13" s="446"/>
      <c r="H13" s="446"/>
      <c r="I13" s="446"/>
      <c r="J13" s="446"/>
      <c r="K13" s="446"/>
      <c r="L13" s="446"/>
      <c r="M13" s="446"/>
      <c r="N13" s="446"/>
      <c r="O13" s="446"/>
      <c r="P13" s="446"/>
    </row>
    <row r="14" spans="2:18" s="320" customFormat="1" ht="15.75" customHeight="1" x14ac:dyDescent="0.2">
      <c r="B14" s="319"/>
    </row>
    <row r="15" spans="2:18" s="321" customFormat="1" ht="51" customHeight="1" x14ac:dyDescent="0.2">
      <c r="B15" s="451" t="str">
        <f>'2. Паспорт  ТП'!A14</f>
        <v xml:space="preserve">Реконструкция и вынос ВЛ-10кВ Ф-87-8 ПС «Шакша» «Внутриплощадочные сети электроснабжения ВЛ-10кВ, литера 2, РБ000020381202» с переустройством в КЛ-10кВ (Инв. 00-002683) в мкрн. Шакша
</v>
      </c>
      <c r="C15" s="451"/>
      <c r="D15" s="451"/>
      <c r="E15" s="451"/>
      <c r="F15" s="451"/>
      <c r="G15" s="451"/>
      <c r="H15" s="451"/>
      <c r="I15" s="451"/>
      <c r="J15" s="451"/>
      <c r="K15" s="451"/>
      <c r="L15" s="451"/>
      <c r="M15" s="451"/>
      <c r="N15" s="451"/>
      <c r="O15" s="451"/>
    </row>
    <row r="16" spans="2:18" s="321" customFormat="1" ht="15" customHeight="1" x14ac:dyDescent="0.2">
      <c r="B16" s="446" t="s">
        <v>4</v>
      </c>
      <c r="C16" s="446"/>
      <c r="D16" s="446"/>
      <c r="E16" s="446"/>
      <c r="F16" s="446"/>
      <c r="G16" s="446"/>
      <c r="H16" s="446"/>
      <c r="I16" s="446"/>
      <c r="J16" s="446"/>
      <c r="K16" s="446"/>
      <c r="L16" s="446"/>
      <c r="M16" s="446"/>
      <c r="N16" s="446"/>
      <c r="O16" s="446"/>
    </row>
    <row r="17" spans="2:15" s="321" customFormat="1" ht="15" customHeight="1" x14ac:dyDescent="0.2">
      <c r="B17" s="322"/>
    </row>
    <row r="18" spans="2:15" s="321" customFormat="1" ht="15" customHeight="1" x14ac:dyDescent="0.2">
      <c r="B18" s="447" t="s">
        <v>922</v>
      </c>
      <c r="C18" s="447"/>
      <c r="D18" s="447"/>
      <c r="E18" s="447"/>
      <c r="F18" s="447"/>
      <c r="G18" s="447"/>
      <c r="H18" s="447"/>
      <c r="I18" s="447"/>
      <c r="J18" s="447"/>
      <c r="K18" s="447"/>
      <c r="L18" s="447"/>
      <c r="M18" s="447"/>
      <c r="N18" s="447"/>
      <c r="O18" s="447"/>
    </row>
    <row r="19" spans="2:15" ht="18.75" x14ac:dyDescent="0.25">
      <c r="E19" s="325"/>
      <c r="F19" s="325"/>
      <c r="G19" s="325"/>
      <c r="H19" s="315"/>
    </row>
    <row r="20" spans="2:15" ht="15.75" x14ac:dyDescent="0.25">
      <c r="B20" s="326"/>
      <c r="C20" s="327"/>
      <c r="D20" s="328"/>
      <c r="E20" s="327"/>
      <c r="F20" s="327"/>
      <c r="G20" s="327"/>
      <c r="H20" s="327"/>
      <c r="I20" s="327"/>
    </row>
    <row r="21" spans="2:15" ht="14.25" customHeight="1" x14ac:dyDescent="0.25">
      <c r="B21" s="329" t="s">
        <v>249</v>
      </c>
      <c r="C21" s="330" t="s">
        <v>1</v>
      </c>
      <c r="D21" s="331"/>
      <c r="E21" s="332"/>
      <c r="F21" s="332"/>
      <c r="G21" s="332"/>
      <c r="H21" s="332"/>
      <c r="I21" s="333"/>
    </row>
    <row r="22" spans="2:15" ht="18.75" customHeight="1" x14ac:dyDescent="0.25">
      <c r="B22" s="334" t="s">
        <v>923</v>
      </c>
      <c r="C22" s="335">
        <f>'1.Титульный лист'!C47/1.2</f>
        <v>4.2206419999999998</v>
      </c>
      <c r="D22" s="336"/>
      <c r="E22" s="336"/>
      <c r="F22" s="336"/>
      <c r="G22" s="336"/>
      <c r="H22" s="336"/>
      <c r="I22" s="336"/>
      <c r="J22" s="336"/>
      <c r="K22" s="336"/>
      <c r="L22" s="336"/>
      <c r="M22" s="336"/>
    </row>
    <row r="23" spans="2:15" ht="22.5" customHeight="1" x14ac:dyDescent="0.25">
      <c r="B23" s="334" t="s">
        <v>924</v>
      </c>
      <c r="C23" s="335">
        <f>C22*0.012</f>
        <v>5.0647704000000002E-2</v>
      </c>
      <c r="D23" s="336"/>
      <c r="E23" s="336"/>
      <c r="F23" s="336"/>
      <c r="G23" s="336"/>
      <c r="H23" s="336"/>
      <c r="I23" s="336"/>
      <c r="J23" s="336"/>
      <c r="K23" s="336"/>
      <c r="L23" s="336"/>
      <c r="M23" s="336"/>
    </row>
    <row r="24" spans="2:15" ht="17.25" customHeight="1" x14ac:dyDescent="0.25">
      <c r="B24" s="334" t="s">
        <v>925</v>
      </c>
      <c r="C24" s="335">
        <f>C22*0.014</f>
        <v>5.9088987999999995E-2</v>
      </c>
      <c r="D24" s="336"/>
      <c r="E24" s="336"/>
      <c r="F24" s="336"/>
      <c r="G24" s="336"/>
      <c r="H24" s="336"/>
      <c r="I24" s="336"/>
      <c r="J24" s="336"/>
      <c r="K24" s="336"/>
      <c r="L24" s="336"/>
      <c r="M24" s="336"/>
    </row>
    <row r="25" spans="2:15" ht="17.25" customHeight="1" x14ac:dyDescent="0.25">
      <c r="B25" s="334" t="s">
        <v>248</v>
      </c>
      <c r="C25" s="337">
        <f>VLOOKUP('[2]1. сводные данные'!C$22:E$22,'[2]аналитика эк. эф. (скрытый)'!B$6:L$27,7,0)</f>
        <v>12</v>
      </c>
      <c r="D25" s="336"/>
      <c r="E25" s="336"/>
      <c r="F25" s="336"/>
      <c r="G25" s="336"/>
      <c r="H25" s="336"/>
      <c r="I25" s="336"/>
      <c r="J25" s="336"/>
      <c r="K25" s="336"/>
      <c r="L25" s="336"/>
      <c r="M25" s="336"/>
    </row>
    <row r="26" spans="2:15" ht="17.25" customHeight="1" x14ac:dyDescent="0.25">
      <c r="B26" s="334" t="s">
        <v>926</v>
      </c>
      <c r="C26" s="335">
        <v>0</v>
      </c>
      <c r="D26" s="336"/>
      <c r="E26" s="336"/>
      <c r="F26" s="336"/>
      <c r="G26" s="336"/>
      <c r="H26" s="336"/>
      <c r="I26" s="336"/>
      <c r="J26" s="336"/>
      <c r="K26" s="336"/>
      <c r="L26" s="336"/>
      <c r="M26" s="336"/>
    </row>
    <row r="27" spans="2:15" ht="17.25" customHeight="1" x14ac:dyDescent="0.25">
      <c r="B27" s="334" t="s">
        <v>247</v>
      </c>
      <c r="C27" s="338">
        <v>1</v>
      </c>
      <c r="D27" s="336"/>
      <c r="E27" s="336"/>
      <c r="F27" s="336"/>
      <c r="G27" s="336"/>
      <c r="H27" s="336"/>
      <c r="I27" s="336"/>
      <c r="J27" s="336"/>
      <c r="K27" s="336"/>
      <c r="L27" s="336"/>
      <c r="M27" s="336"/>
    </row>
    <row r="28" spans="2:15" ht="21" customHeight="1" x14ac:dyDescent="0.25">
      <c r="B28" s="334" t="s">
        <v>246</v>
      </c>
      <c r="C28" s="339">
        <v>0.03</v>
      </c>
      <c r="D28" s="386"/>
      <c r="E28" s="336"/>
      <c r="F28" s="336"/>
      <c r="G28" s="336"/>
      <c r="H28" s="336"/>
      <c r="I28" s="336"/>
      <c r="J28" s="336"/>
      <c r="K28" s="336"/>
      <c r="L28" s="336"/>
      <c r="M28" s="336"/>
    </row>
    <row r="29" spans="2:15" s="343" customFormat="1" ht="21" customHeight="1" x14ac:dyDescent="0.25">
      <c r="B29" s="340"/>
      <c r="C29" s="341"/>
      <c r="D29" s="342"/>
      <c r="E29" s="342"/>
      <c r="F29" s="342"/>
      <c r="G29" s="342"/>
      <c r="H29" s="342"/>
      <c r="I29" s="342"/>
      <c r="J29" s="342"/>
      <c r="K29" s="342"/>
      <c r="L29" s="342"/>
      <c r="M29" s="342"/>
    </row>
    <row r="30" spans="2:15" ht="15.75" customHeight="1" x14ac:dyDescent="0.25">
      <c r="B30" s="344" t="s">
        <v>927</v>
      </c>
      <c r="C30" s="345"/>
      <c r="D30" s="345">
        <v>2022</v>
      </c>
      <c r="E30" s="345">
        <v>2023</v>
      </c>
      <c r="F30" s="345">
        <v>2024</v>
      </c>
      <c r="G30" s="345">
        <v>2025</v>
      </c>
      <c r="H30" s="345">
        <v>2026</v>
      </c>
      <c r="I30" s="345">
        <v>2027</v>
      </c>
      <c r="J30" s="345">
        <v>2028</v>
      </c>
      <c r="K30" s="345">
        <v>2029</v>
      </c>
      <c r="L30" s="345">
        <v>2030</v>
      </c>
      <c r="M30" s="345">
        <v>2031</v>
      </c>
    </row>
    <row r="31" spans="2:15" ht="12" customHeight="1" x14ac:dyDescent="0.25">
      <c r="B31" s="334" t="s">
        <v>245</v>
      </c>
      <c r="C31" s="346"/>
      <c r="D31" s="335">
        <v>1</v>
      </c>
      <c r="E31" s="335">
        <v>1.0349999999999999</v>
      </c>
      <c r="F31" s="335">
        <v>1.034</v>
      </c>
      <c r="G31" s="335">
        <v>1.04</v>
      </c>
      <c r="H31" s="335">
        <v>1.04</v>
      </c>
      <c r="I31" s="335">
        <v>1.04</v>
      </c>
      <c r="J31" s="335">
        <v>1.04</v>
      </c>
      <c r="K31" s="335">
        <v>1.04</v>
      </c>
      <c r="L31" s="335">
        <v>1.04</v>
      </c>
      <c r="M31" s="335">
        <v>1.04</v>
      </c>
    </row>
    <row r="32" spans="2:15" ht="12" customHeight="1" x14ac:dyDescent="0.25">
      <c r="B32" s="334" t="s">
        <v>244</v>
      </c>
      <c r="C32" s="346"/>
      <c r="D32" s="335">
        <f>D31</f>
        <v>1</v>
      </c>
      <c r="E32" s="335">
        <f>E31</f>
        <v>1.0349999999999999</v>
      </c>
      <c r="F32" s="335">
        <f>E32*F31</f>
        <v>1.07019</v>
      </c>
      <c r="G32" s="335">
        <f>F32*G31</f>
        <v>1.1129975999999999</v>
      </c>
      <c r="H32" s="335">
        <f t="shared" ref="H32:L32" si="0">G32*H31</f>
        <v>1.1575175039999999</v>
      </c>
      <c r="I32" s="335">
        <f t="shared" si="0"/>
        <v>1.2038182041599998</v>
      </c>
      <c r="J32" s="335">
        <f t="shared" si="0"/>
        <v>1.2519709323263999</v>
      </c>
      <c r="K32" s="335">
        <f t="shared" si="0"/>
        <v>1.302049769619456</v>
      </c>
      <c r="L32" s="335">
        <f t="shared" si="0"/>
        <v>1.3541317604042342</v>
      </c>
      <c r="M32" s="335">
        <f>L32*M31</f>
        <v>1.4082970308204037</v>
      </c>
    </row>
    <row r="33" spans="2:16" ht="10.5" customHeight="1" x14ac:dyDescent="0.25">
      <c r="B33" s="340"/>
      <c r="C33" s="347"/>
      <c r="D33" s="342"/>
      <c r="E33" s="348"/>
      <c r="F33" s="348"/>
      <c r="G33" s="349"/>
    </row>
    <row r="34" spans="2:16" ht="18.75" customHeight="1" x14ac:dyDescent="0.25">
      <c r="B34" s="350" t="s">
        <v>928</v>
      </c>
      <c r="C34" s="351" t="s">
        <v>929</v>
      </c>
      <c r="D34" s="351">
        <f t="shared" ref="D34:M34" si="1">D30</f>
        <v>2022</v>
      </c>
      <c r="E34" s="351">
        <f t="shared" si="1"/>
        <v>2023</v>
      </c>
      <c r="F34" s="345">
        <f t="shared" si="1"/>
        <v>2024</v>
      </c>
      <c r="G34" s="345">
        <f t="shared" si="1"/>
        <v>2025</v>
      </c>
      <c r="H34" s="345">
        <f t="shared" si="1"/>
        <v>2026</v>
      </c>
      <c r="I34" s="345">
        <f t="shared" si="1"/>
        <v>2027</v>
      </c>
      <c r="J34" s="345">
        <f t="shared" si="1"/>
        <v>2028</v>
      </c>
      <c r="K34" s="345">
        <f t="shared" si="1"/>
        <v>2029</v>
      </c>
      <c r="L34" s="345">
        <f t="shared" si="1"/>
        <v>2030</v>
      </c>
      <c r="M34" s="345">
        <f t="shared" si="1"/>
        <v>2031</v>
      </c>
    </row>
    <row r="35" spans="2:16" s="356" customFormat="1" ht="21" customHeight="1" x14ac:dyDescent="0.25">
      <c r="B35" s="352" t="s">
        <v>930</v>
      </c>
      <c r="C35" s="353" t="s">
        <v>921</v>
      </c>
      <c r="D35" s="354">
        <f>C22*0.14</f>
        <v>0.59088987999999998</v>
      </c>
      <c r="E35" s="355">
        <f>$D$35*E32</f>
        <v>0.61157102579999989</v>
      </c>
      <c r="F35" s="355">
        <f>$D$35*F32</f>
        <v>0.63236444067719999</v>
      </c>
      <c r="G35" s="355">
        <f t="shared" ref="G35:M35" si="2">$D$35*G32</f>
        <v>0.65765901830428797</v>
      </c>
      <c r="H35" s="355">
        <f>$D$35*H32</f>
        <v>0.68396537903645938</v>
      </c>
      <c r="I35" s="355">
        <f t="shared" si="2"/>
        <v>0.71132399419791781</v>
      </c>
      <c r="J35" s="355">
        <f t="shared" si="2"/>
        <v>0.73977695396583454</v>
      </c>
      <c r="K35" s="355">
        <f t="shared" si="2"/>
        <v>0.76936803212446792</v>
      </c>
      <c r="L35" s="355">
        <f t="shared" si="2"/>
        <v>0.80014275340944663</v>
      </c>
      <c r="M35" s="355">
        <f t="shared" si="2"/>
        <v>0.83214846354582461</v>
      </c>
      <c r="N35" s="384"/>
      <c r="O35" s="385"/>
      <c r="P35" s="385"/>
    </row>
    <row r="36" spans="2:16" s="358" customFormat="1" ht="18.75" customHeight="1" x14ac:dyDescent="0.25">
      <c r="B36" s="357" t="s">
        <v>931</v>
      </c>
      <c r="C36" s="353" t="s">
        <v>921</v>
      </c>
      <c r="D36" s="354">
        <f>SUM(D37:D39)</f>
        <v>5.0647704000000002E-2</v>
      </c>
      <c r="E36" s="354">
        <f t="shared" ref="E36:M36" si="3">SUM(E37:E39)</f>
        <v>5.2420373639999997E-2</v>
      </c>
      <c r="F36" s="354">
        <f t="shared" si="3"/>
        <v>5.4202666343760003E-2</v>
      </c>
      <c r="G36" s="354">
        <f t="shared" si="3"/>
        <v>5.63707729975104E-2</v>
      </c>
      <c r="H36" s="354">
        <f t="shared" si="3"/>
        <v>5.8625603917410812E-2</v>
      </c>
      <c r="I36" s="354">
        <f t="shared" si="3"/>
        <v>6.097062807410724E-2</v>
      </c>
      <c r="J36" s="354">
        <f t="shared" si="3"/>
        <v>6.340945319707153E-2</v>
      </c>
      <c r="K36" s="354">
        <f t="shared" si="3"/>
        <v>6.5945831324954393E-2</v>
      </c>
      <c r="L36" s="354">
        <f t="shared" si="3"/>
        <v>6.8583664577952577E-2</v>
      </c>
      <c r="M36" s="354">
        <f t="shared" si="3"/>
        <v>7.132701116107068E-2</v>
      </c>
    </row>
    <row r="37" spans="2:16" s="358" customFormat="1" ht="18.75" customHeight="1" x14ac:dyDescent="0.25">
      <c r="B37" s="334" t="s">
        <v>932</v>
      </c>
      <c r="C37" s="353" t="s">
        <v>921</v>
      </c>
      <c r="D37" s="335">
        <f>C23</f>
        <v>5.0647704000000002E-2</v>
      </c>
      <c r="E37" s="335">
        <f>$D$37*E32</f>
        <v>5.2420373639999997E-2</v>
      </c>
      <c r="F37" s="335">
        <f t="shared" ref="F37:M37" si="4">$D$37*F32</f>
        <v>5.4202666343760003E-2</v>
      </c>
      <c r="G37" s="335">
        <f t="shared" si="4"/>
        <v>5.63707729975104E-2</v>
      </c>
      <c r="H37" s="335">
        <f t="shared" si="4"/>
        <v>5.8625603917410812E-2</v>
      </c>
      <c r="I37" s="335">
        <f t="shared" si="4"/>
        <v>6.097062807410724E-2</v>
      </c>
      <c r="J37" s="335">
        <f t="shared" si="4"/>
        <v>6.340945319707153E-2</v>
      </c>
      <c r="K37" s="335">
        <f t="shared" si="4"/>
        <v>6.5945831324954393E-2</v>
      </c>
      <c r="L37" s="335">
        <f t="shared" si="4"/>
        <v>6.8583664577952577E-2</v>
      </c>
      <c r="M37" s="335">
        <f t="shared" si="4"/>
        <v>7.132701116107068E-2</v>
      </c>
    </row>
    <row r="38" spans="2:16" ht="18.75" customHeight="1" x14ac:dyDescent="0.25">
      <c r="B38" s="334" t="s">
        <v>933</v>
      </c>
      <c r="C38" s="353" t="s">
        <v>921</v>
      </c>
      <c r="D38" s="335">
        <v>0</v>
      </c>
      <c r="E38" s="335">
        <f>$D$38*E32</f>
        <v>0</v>
      </c>
      <c r="F38" s="335">
        <f t="shared" ref="F38:M38" si="5">$D$38*F32</f>
        <v>0</v>
      </c>
      <c r="G38" s="335">
        <f t="shared" si="5"/>
        <v>0</v>
      </c>
      <c r="H38" s="335">
        <f t="shared" si="5"/>
        <v>0</v>
      </c>
      <c r="I38" s="335">
        <f t="shared" si="5"/>
        <v>0</v>
      </c>
      <c r="J38" s="335">
        <f t="shared" si="5"/>
        <v>0</v>
      </c>
      <c r="K38" s="335">
        <f t="shared" si="5"/>
        <v>0</v>
      </c>
      <c r="L38" s="335">
        <f t="shared" si="5"/>
        <v>0</v>
      </c>
      <c r="M38" s="335">
        <f t="shared" si="5"/>
        <v>0</v>
      </c>
    </row>
    <row r="39" spans="2:16" ht="15.75" customHeight="1" x14ac:dyDescent="0.25">
      <c r="B39" s="334" t="s">
        <v>934</v>
      </c>
      <c r="C39" s="353" t="s">
        <v>921</v>
      </c>
      <c r="D39" s="335">
        <f>C26</f>
        <v>0</v>
      </c>
      <c r="E39" s="335">
        <f>D39*E32</f>
        <v>0</v>
      </c>
      <c r="F39" s="335">
        <f t="shared" ref="F39:M39" si="6">E39*F32</f>
        <v>0</v>
      </c>
      <c r="G39" s="335">
        <f t="shared" si="6"/>
        <v>0</v>
      </c>
      <c r="H39" s="335">
        <f t="shared" si="6"/>
        <v>0</v>
      </c>
      <c r="I39" s="335">
        <f t="shared" si="6"/>
        <v>0</v>
      </c>
      <c r="J39" s="335">
        <f t="shared" si="6"/>
        <v>0</v>
      </c>
      <c r="K39" s="335">
        <f t="shared" si="6"/>
        <v>0</v>
      </c>
      <c r="L39" s="335">
        <f t="shared" si="6"/>
        <v>0</v>
      </c>
      <c r="M39" s="335">
        <f t="shared" si="6"/>
        <v>0</v>
      </c>
    </row>
    <row r="40" spans="2:16" ht="27.75" customHeight="1" x14ac:dyDescent="0.25">
      <c r="B40" s="359" t="s">
        <v>935</v>
      </c>
      <c r="C40" s="353" t="s">
        <v>921</v>
      </c>
      <c r="D40" s="360">
        <f>D35-D36</f>
        <v>0.54024217600000002</v>
      </c>
      <c r="E40" s="354">
        <f t="shared" ref="E40:M40" si="7">E35-E36</f>
        <v>0.55915065215999993</v>
      </c>
      <c r="F40" s="354">
        <f t="shared" si="7"/>
        <v>0.57816177433343996</v>
      </c>
      <c r="G40" s="354">
        <f t="shared" si="7"/>
        <v>0.6012882453067776</v>
      </c>
      <c r="H40" s="354">
        <f t="shared" si="7"/>
        <v>0.62533977511904859</v>
      </c>
      <c r="I40" s="354">
        <f t="shared" si="7"/>
        <v>0.65035336612381056</v>
      </c>
      <c r="J40" s="354">
        <f t="shared" si="7"/>
        <v>0.67636750076876306</v>
      </c>
      <c r="K40" s="354">
        <f t="shared" si="7"/>
        <v>0.70342220079951356</v>
      </c>
      <c r="L40" s="354">
        <f t="shared" si="7"/>
        <v>0.73155908883149401</v>
      </c>
      <c r="M40" s="354">
        <f t="shared" si="7"/>
        <v>0.76082145238475396</v>
      </c>
    </row>
    <row r="41" spans="2:16" ht="20.25" customHeight="1" x14ac:dyDescent="0.25">
      <c r="B41" s="361"/>
      <c r="C41" s="362"/>
      <c r="D41" s="363"/>
      <c r="E41" s="364"/>
      <c r="F41" s="364"/>
      <c r="G41" s="365"/>
    </row>
    <row r="42" spans="2:16" ht="15" customHeight="1" x14ac:dyDescent="0.25">
      <c r="B42" s="452" t="s">
        <v>936</v>
      </c>
      <c r="C42" s="454" t="s">
        <v>929</v>
      </c>
      <c r="D42" s="456" t="s">
        <v>937</v>
      </c>
      <c r="E42" s="456"/>
      <c r="F42" s="456"/>
      <c r="G42" s="456"/>
      <c r="H42" s="456"/>
      <c r="I42" s="456"/>
      <c r="J42" s="456"/>
      <c r="K42" s="456"/>
      <c r="L42" s="456"/>
      <c r="M42" s="456"/>
    </row>
    <row r="43" spans="2:16" ht="15" customHeight="1" x14ac:dyDescent="0.25">
      <c r="B43" s="453"/>
      <c r="C43" s="455"/>
      <c r="D43" s="345">
        <v>1</v>
      </c>
      <c r="E43" s="345">
        <v>2</v>
      </c>
      <c r="F43" s="345">
        <v>3</v>
      </c>
      <c r="G43" s="345">
        <v>4</v>
      </c>
      <c r="H43" s="345">
        <v>5</v>
      </c>
      <c r="I43" s="345">
        <v>6</v>
      </c>
      <c r="J43" s="345">
        <v>7</v>
      </c>
      <c r="K43" s="345">
        <v>8</v>
      </c>
      <c r="L43" s="345">
        <v>9</v>
      </c>
      <c r="M43" s="345">
        <v>10</v>
      </c>
    </row>
    <row r="44" spans="2:16" s="367" customFormat="1" ht="29.25" customHeight="1" x14ac:dyDescent="0.25">
      <c r="B44" s="357" t="s">
        <v>935</v>
      </c>
      <c r="C44" s="366" t="s">
        <v>921</v>
      </c>
      <c r="D44" s="335">
        <f>D40</f>
        <v>0.54024217600000002</v>
      </c>
      <c r="E44" s="335">
        <f t="shared" ref="E44:M44" si="8">E40</f>
        <v>0.55915065215999993</v>
      </c>
      <c r="F44" s="335">
        <f t="shared" si="8"/>
        <v>0.57816177433343996</v>
      </c>
      <c r="G44" s="335">
        <f t="shared" si="8"/>
        <v>0.6012882453067776</v>
      </c>
      <c r="H44" s="335">
        <f t="shared" si="8"/>
        <v>0.62533977511904859</v>
      </c>
      <c r="I44" s="335">
        <f t="shared" si="8"/>
        <v>0.65035336612381056</v>
      </c>
      <c r="J44" s="335">
        <f t="shared" si="8"/>
        <v>0.67636750076876306</v>
      </c>
      <c r="K44" s="335">
        <f t="shared" si="8"/>
        <v>0.70342220079951356</v>
      </c>
      <c r="L44" s="335">
        <f t="shared" si="8"/>
        <v>0.73155908883149401</v>
      </c>
      <c r="M44" s="335">
        <f t="shared" si="8"/>
        <v>0.76082145238475396</v>
      </c>
    </row>
    <row r="45" spans="2:16" s="367" customFormat="1" ht="21.75" customHeight="1" x14ac:dyDescent="0.25">
      <c r="B45" s="357" t="s">
        <v>938</v>
      </c>
      <c r="C45" s="337" t="s">
        <v>921</v>
      </c>
      <c r="D45" s="368">
        <f>-C22</f>
        <v>-4.2206419999999998</v>
      </c>
      <c r="E45" s="368">
        <f>-'[2]1. сводные данные'!M47</f>
        <v>0</v>
      </c>
      <c r="F45" s="335"/>
      <c r="G45" s="369"/>
      <c r="H45" s="370"/>
      <c r="I45" s="370"/>
      <c r="J45" s="370"/>
      <c r="K45" s="370"/>
      <c r="L45" s="370"/>
      <c r="M45" s="370"/>
    </row>
    <row r="46" spans="2:16" s="367" customFormat="1" ht="19.5" customHeight="1" x14ac:dyDescent="0.25">
      <c r="B46" s="357" t="s">
        <v>939</v>
      </c>
      <c r="C46" s="337" t="s">
        <v>921</v>
      </c>
      <c r="D46" s="335">
        <f>SUM(D44:D45)</f>
        <v>-3.6803998239999998</v>
      </c>
      <c r="E46" s="335">
        <f t="shared" ref="E46:M46" si="9">SUM(E44:E45)</f>
        <v>0.55915065215999993</v>
      </c>
      <c r="F46" s="335">
        <f>SUM(F44:F45)</f>
        <v>0.57816177433343996</v>
      </c>
      <c r="G46" s="335">
        <f t="shared" si="9"/>
        <v>0.6012882453067776</v>
      </c>
      <c r="H46" s="335">
        <f t="shared" si="9"/>
        <v>0.62533977511904859</v>
      </c>
      <c r="I46" s="335">
        <f t="shared" si="9"/>
        <v>0.65035336612381056</v>
      </c>
      <c r="J46" s="335">
        <f t="shared" si="9"/>
        <v>0.67636750076876306</v>
      </c>
      <c r="K46" s="335">
        <f t="shared" si="9"/>
        <v>0.70342220079951356</v>
      </c>
      <c r="L46" s="335">
        <f t="shared" si="9"/>
        <v>0.73155908883149401</v>
      </c>
      <c r="M46" s="335">
        <f t="shared" si="9"/>
        <v>0.76082145238475396</v>
      </c>
    </row>
    <row r="47" spans="2:16" s="367" customFormat="1" ht="21" customHeight="1" x14ac:dyDescent="0.25">
      <c r="B47" s="357" t="s">
        <v>940</v>
      </c>
      <c r="C47" s="337" t="s">
        <v>921</v>
      </c>
      <c r="D47" s="335">
        <f>D46</f>
        <v>-3.6803998239999998</v>
      </c>
      <c r="E47" s="335">
        <f>D47+E46</f>
        <v>-3.1212491718399997</v>
      </c>
      <c r="F47" s="335">
        <f>E47+F46</f>
        <v>-2.54308739750656</v>
      </c>
      <c r="G47" s="335">
        <f t="shared" ref="G47:L47" si="10">F47+G46</f>
        <v>-1.9417991521997824</v>
      </c>
      <c r="H47" s="335">
        <f t="shared" si="10"/>
        <v>-1.3164593770807338</v>
      </c>
      <c r="I47" s="335">
        <f>H47+I46</f>
        <v>-0.66610601095692323</v>
      </c>
      <c r="J47" s="335">
        <f t="shared" si="10"/>
        <v>1.026148981183983E-2</v>
      </c>
      <c r="K47" s="335">
        <f t="shared" si="10"/>
        <v>0.71368369061135339</v>
      </c>
      <c r="L47" s="335">
        <f t="shared" si="10"/>
        <v>1.4452427794428475</v>
      </c>
      <c r="M47" s="335">
        <f>L47+M46</f>
        <v>2.2060642318276016</v>
      </c>
    </row>
    <row r="48" spans="2:16" s="367" customFormat="1" ht="17.25" customHeight="1" x14ac:dyDescent="0.25">
      <c r="B48" s="334" t="s">
        <v>243</v>
      </c>
      <c r="C48" s="335"/>
      <c r="D48" s="335">
        <f>1/(1+$C$28)^(D43-1)</f>
        <v>1</v>
      </c>
      <c r="E48" s="335">
        <f>1/(1+$C$28)^(E43-1)</f>
        <v>0.970873786407767</v>
      </c>
      <c r="F48" s="335">
        <f t="shared" ref="F48:M48" si="11">1/(1+$C$28)^(F43-1)</f>
        <v>0.94259590913375435</v>
      </c>
      <c r="G48" s="335">
        <f t="shared" si="11"/>
        <v>0.91514165935315961</v>
      </c>
      <c r="H48" s="335">
        <f t="shared" si="11"/>
        <v>0.888487047915689</v>
      </c>
      <c r="I48" s="335">
        <f t="shared" si="11"/>
        <v>0.86260878438416411</v>
      </c>
      <c r="J48" s="335">
        <f t="shared" si="11"/>
        <v>0.83748425668365445</v>
      </c>
      <c r="K48" s="335">
        <f t="shared" si="11"/>
        <v>0.81309151134335378</v>
      </c>
      <c r="L48" s="335">
        <f t="shared" si="11"/>
        <v>0.78940923431393573</v>
      </c>
      <c r="M48" s="335">
        <f t="shared" si="11"/>
        <v>0.76641673234362695</v>
      </c>
    </row>
    <row r="49" spans="2:14" s="367" customFormat="1" ht="17.25" customHeight="1" x14ac:dyDescent="0.25">
      <c r="B49" s="357" t="s">
        <v>941</v>
      </c>
      <c r="C49" s="337" t="s">
        <v>921</v>
      </c>
      <c r="D49" s="335">
        <f>D46*D48</f>
        <v>-3.6803998239999998</v>
      </c>
      <c r="E49" s="335">
        <f>E46*E48</f>
        <v>0.54286471083495136</v>
      </c>
      <c r="F49" s="335">
        <f t="shared" ref="F49:M49" si="12">F46*F48</f>
        <v>0.54497292330421332</v>
      </c>
      <c r="G49" s="335">
        <f t="shared" si="12"/>
        <v>0.55026392255959411</v>
      </c>
      <c r="H49" s="335">
        <f t="shared" si="12"/>
        <v>0.55560629073978429</v>
      </c>
      <c r="I49" s="335">
        <f t="shared" si="12"/>
        <v>0.56100052657220945</v>
      </c>
      <c r="J49" s="335">
        <f t="shared" si="12"/>
        <v>0.56644713362630861</v>
      </c>
      <c r="K49" s="335">
        <f t="shared" si="12"/>
        <v>0.57194662036054456</v>
      </c>
      <c r="L49" s="335">
        <f t="shared" si="12"/>
        <v>0.57749950016987017</v>
      </c>
      <c r="M49" s="335">
        <f t="shared" si="12"/>
        <v>0.58310629143365544</v>
      </c>
    </row>
    <row r="50" spans="2:14" s="367" customFormat="1" ht="27" customHeight="1" x14ac:dyDescent="0.25">
      <c r="B50" s="357" t="s">
        <v>942</v>
      </c>
      <c r="C50" s="337" t="s">
        <v>921</v>
      </c>
      <c r="D50" s="335">
        <f>D48*D47</f>
        <v>-3.6803998239999998</v>
      </c>
      <c r="E50" s="335">
        <f>E48*E47</f>
        <v>-3.0303390017864076</v>
      </c>
      <c r="F50" s="335">
        <f t="shared" ref="F50:M50" si="13">F48*F47</f>
        <v>-2.3971037774592894</v>
      </c>
      <c r="G50" s="335">
        <f t="shared" si="13"/>
        <v>-1.7770212982746674</v>
      </c>
      <c r="H50" s="335">
        <f t="shared" si="13"/>
        <v>-1.169657105643388</v>
      </c>
      <c r="I50" s="335">
        <f t="shared" si="13"/>
        <v>-0.5745888963825363</v>
      </c>
      <c r="J50" s="335">
        <f t="shared" si="13"/>
        <v>8.5938361675355728E-3</v>
      </c>
      <c r="K50" s="335">
        <f t="shared" si="13"/>
        <v>0.58029015062028788</v>
      </c>
      <c r="L50" s="335">
        <f t="shared" si="13"/>
        <v>1.1408879959177225</v>
      </c>
      <c r="M50" s="335">
        <f t="shared" si="13"/>
        <v>1.690764539897464</v>
      </c>
    </row>
    <row r="51" spans="2:14" s="373" customFormat="1" ht="12.75" customHeight="1" x14ac:dyDescent="0.25">
      <c r="B51" s="371"/>
      <c r="C51" s="372"/>
      <c r="D51" s="372"/>
      <c r="E51" s="372"/>
      <c r="F51" s="372"/>
      <c r="G51" s="372"/>
      <c r="H51" s="372"/>
      <c r="I51" s="372"/>
      <c r="J51" s="372"/>
      <c r="K51" s="372"/>
      <c r="L51" s="372"/>
      <c r="M51" s="372"/>
    </row>
    <row r="52" spans="2:14" s="367" customFormat="1" ht="29.25" customHeight="1" x14ac:dyDescent="0.25">
      <c r="B52" s="374" t="s">
        <v>943</v>
      </c>
      <c r="C52" s="375" t="s">
        <v>929</v>
      </c>
      <c r="D52" s="375" t="s">
        <v>944</v>
      </c>
      <c r="E52" s="372"/>
      <c r="F52" s="372"/>
      <c r="G52" s="372"/>
      <c r="H52" s="372"/>
      <c r="I52" s="372"/>
      <c r="J52" s="372"/>
      <c r="K52" s="372"/>
      <c r="L52" s="372"/>
      <c r="M52" s="372"/>
      <c r="N52" s="373"/>
    </row>
    <row r="53" spans="2:14" s="367" customFormat="1" ht="18" customHeight="1" x14ac:dyDescent="0.25">
      <c r="B53" s="357" t="s">
        <v>945</v>
      </c>
      <c r="C53" s="337" t="s">
        <v>921</v>
      </c>
      <c r="D53" s="337">
        <f>SUM(D49:M49)</f>
        <v>1.3733080956011312</v>
      </c>
      <c r="E53" s="376"/>
      <c r="F53" s="376"/>
      <c r="G53" s="377"/>
      <c r="H53" s="373"/>
      <c r="I53" s="373"/>
      <c r="J53" s="373"/>
      <c r="K53" s="373"/>
      <c r="L53" s="373"/>
      <c r="M53" s="373"/>
      <c r="N53" s="373"/>
    </row>
    <row r="54" spans="2:14" s="367" customFormat="1" ht="16.5" customHeight="1" x14ac:dyDescent="0.25">
      <c r="B54" s="378" t="s">
        <v>242</v>
      </c>
      <c r="C54" s="338" t="s">
        <v>510</v>
      </c>
      <c r="D54" s="338">
        <f>IRR(D46:M46)</f>
        <v>9.9685044534684186E-2</v>
      </c>
      <c r="E54" s="376"/>
      <c r="F54" s="376"/>
      <c r="G54" s="377"/>
      <c r="H54" s="373"/>
      <c r="I54" s="373"/>
      <c r="J54" s="373"/>
      <c r="K54" s="373"/>
      <c r="L54" s="373"/>
      <c r="M54" s="373"/>
      <c r="N54" s="373"/>
    </row>
    <row r="55" spans="2:14" s="367" customFormat="1" x14ac:dyDescent="0.25">
      <c r="B55" s="378" t="s">
        <v>946</v>
      </c>
      <c r="C55" s="366" t="s">
        <v>947</v>
      </c>
      <c r="D55" s="366">
        <f>IF(M47&lt;0,"не окупается",(COUNTIF(D47:M47,"&lt;0")+1))</f>
        <v>7</v>
      </c>
      <c r="E55" s="376"/>
      <c r="F55" s="376"/>
      <c r="G55" s="379"/>
      <c r="H55" s="373"/>
      <c r="I55" s="373"/>
      <c r="J55" s="373"/>
      <c r="K55" s="373"/>
      <c r="L55" s="373"/>
      <c r="M55" s="373"/>
      <c r="N55" s="373"/>
    </row>
    <row r="56" spans="2:14" s="367" customFormat="1" ht="15.75" customHeight="1" x14ac:dyDescent="0.25">
      <c r="B56" s="357" t="s">
        <v>948</v>
      </c>
      <c r="C56" s="366" t="s">
        <v>947</v>
      </c>
      <c r="D56" s="366">
        <f>IF(M50&lt;0,"не окупается",(COUNTIF(D50:M50,"&lt;0")+1))</f>
        <v>7</v>
      </c>
      <c r="E56" s="376"/>
      <c r="F56" s="376"/>
      <c r="G56" s="380"/>
      <c r="H56" s="373"/>
      <c r="I56" s="373"/>
      <c r="J56" s="373"/>
      <c r="K56" s="373"/>
      <c r="L56" s="373"/>
      <c r="M56" s="373"/>
      <c r="N56" s="373"/>
    </row>
    <row r="57" spans="2:14" ht="13.5" customHeight="1" x14ac:dyDescent="0.25">
      <c r="B57" s="381"/>
      <c r="C57" s="365"/>
      <c r="D57" s="365"/>
      <c r="E57" s="365"/>
      <c r="F57" s="365"/>
      <c r="G57" s="365"/>
      <c r="H57" s="365"/>
      <c r="I57" s="382"/>
    </row>
    <row r="58" spans="2:14" x14ac:dyDescent="0.25">
      <c r="B58" s="387" t="s">
        <v>954</v>
      </c>
      <c r="C58" s="388"/>
      <c r="D58" s="388"/>
      <c r="E58" s="388"/>
      <c r="F58" s="388"/>
      <c r="G58" s="388"/>
      <c r="H58" s="388"/>
      <c r="I58" s="389"/>
      <c r="J58" s="390"/>
      <c r="K58" s="390"/>
      <c r="L58" s="390"/>
      <c r="M58" s="390"/>
    </row>
    <row r="59" spans="2:14" ht="39" x14ac:dyDescent="0.25">
      <c r="B59" s="391" t="s">
        <v>950</v>
      </c>
      <c r="C59" s="388"/>
      <c r="D59" s="388"/>
      <c r="E59" s="388"/>
      <c r="F59" s="388"/>
      <c r="G59" s="388"/>
      <c r="H59" s="388"/>
      <c r="I59" s="389"/>
      <c r="J59" s="390"/>
      <c r="K59" s="390"/>
      <c r="L59" s="390"/>
      <c r="M59" s="390"/>
    </row>
    <row r="60" spans="2:14" ht="15" customHeight="1" x14ac:dyDescent="0.25">
      <c r="B60" s="449" t="s">
        <v>951</v>
      </c>
      <c r="C60" s="449"/>
      <c r="D60" s="449"/>
      <c r="E60" s="449"/>
      <c r="F60" s="449"/>
      <c r="G60" s="449"/>
      <c r="H60" s="449"/>
      <c r="I60" s="449"/>
      <c r="J60" s="449"/>
      <c r="K60" s="449"/>
      <c r="L60" s="449"/>
      <c r="M60" s="449"/>
    </row>
    <row r="61" spans="2:14" ht="21" customHeight="1" x14ac:dyDescent="0.25">
      <c r="B61" s="449" t="s">
        <v>952</v>
      </c>
      <c r="C61" s="449"/>
      <c r="D61" s="449"/>
      <c r="E61" s="449"/>
      <c r="F61" s="449"/>
      <c r="G61" s="449"/>
      <c r="H61" s="449"/>
      <c r="I61" s="449"/>
      <c r="J61" s="449"/>
      <c r="K61" s="449"/>
      <c r="L61" s="449"/>
      <c r="M61" s="449"/>
    </row>
    <row r="62" spans="2:14" ht="16.5" customHeight="1" x14ac:dyDescent="0.25">
      <c r="B62" s="449" t="s">
        <v>953</v>
      </c>
      <c r="C62" s="449"/>
      <c r="D62" s="449"/>
      <c r="E62" s="449"/>
      <c r="F62" s="449"/>
      <c r="G62" s="449"/>
      <c r="H62" s="449"/>
      <c r="I62" s="449"/>
      <c r="J62" s="449"/>
      <c r="K62" s="449"/>
      <c r="L62" s="449"/>
      <c r="M62" s="449"/>
    </row>
    <row r="63" spans="2:14" ht="18.75" customHeight="1" x14ac:dyDescent="0.25">
      <c r="B63" s="450"/>
      <c r="C63" s="450"/>
      <c r="D63" s="450"/>
      <c r="E63" s="450"/>
      <c r="F63" s="450"/>
      <c r="G63" s="450"/>
      <c r="H63" s="450"/>
      <c r="I63" s="450"/>
      <c r="J63" s="450"/>
      <c r="K63" s="450"/>
      <c r="L63" s="450"/>
      <c r="M63" s="450"/>
    </row>
  </sheetData>
  <mergeCells count="16">
    <mergeCell ref="B60:M60"/>
    <mergeCell ref="B61:M61"/>
    <mergeCell ref="B62:M62"/>
    <mergeCell ref="B63:M63"/>
    <mergeCell ref="B13:P13"/>
    <mergeCell ref="B15:O15"/>
    <mergeCell ref="B16:O16"/>
    <mergeCell ref="B18:O18"/>
    <mergeCell ref="B42:B43"/>
    <mergeCell ref="C42:C43"/>
    <mergeCell ref="D42:M42"/>
    <mergeCell ref="B7:O7"/>
    <mergeCell ref="B10:O10"/>
    <mergeCell ref="B9:P9"/>
    <mergeCell ref="B5:P5"/>
    <mergeCell ref="B12:P12"/>
  </mergeCells>
  <pageMargins left="1.1023622047244095" right="0.70866141732283472" top="0.39370078740157483" bottom="0.27559055118110237" header="0.19685039370078741" footer="0.15748031496062992"/>
  <pageSetup paperSize="8" scale="6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92D050"/>
    <pageSetUpPr fitToPage="1"/>
  </sheetPr>
  <dimension ref="A1:AR54"/>
  <sheetViews>
    <sheetView view="pageBreakPreview" topLeftCell="A13" zoomScale="60" workbookViewId="0">
      <selection activeCell="K27" sqref="K27"/>
    </sheetView>
  </sheetViews>
  <sheetFormatPr defaultRowHeight="15.75" x14ac:dyDescent="0.25"/>
  <cols>
    <col min="1" max="1" width="9.140625" style="57"/>
    <col min="2" max="2" width="37.7109375" style="57" customWidth="1"/>
    <col min="3" max="3" width="9.140625" style="57" customWidth="1"/>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7" t="s">
        <v>66</v>
      </c>
    </row>
    <row r="2" spans="1:44" ht="18.75" x14ac:dyDescent="0.3">
      <c r="L2" s="14" t="s">
        <v>8</v>
      </c>
    </row>
    <row r="3" spans="1:44" ht="18.75" x14ac:dyDescent="0.3">
      <c r="L3" s="14" t="str">
        <f>'1.Титульный лист'!C3</f>
        <v>от «05» мая 2016 г. №380</v>
      </c>
    </row>
    <row r="4" spans="1:44" ht="18.75" x14ac:dyDescent="0.3">
      <c r="K4" s="14"/>
    </row>
    <row r="5" spans="1:44" x14ac:dyDescent="0.25">
      <c r="A5" s="396" t="str">
        <f>'1.Титульный лист'!A5</f>
        <v>Год раскрытия информации:  2022 год</v>
      </c>
      <c r="B5" s="396"/>
      <c r="C5" s="396"/>
      <c r="D5" s="396"/>
      <c r="E5" s="396"/>
      <c r="F5" s="396"/>
      <c r="G5" s="396"/>
      <c r="H5" s="396"/>
      <c r="I5" s="396"/>
      <c r="J5" s="396"/>
      <c r="K5" s="396"/>
      <c r="L5" s="396"/>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400" t="s">
        <v>7</v>
      </c>
      <c r="B7" s="400"/>
      <c r="C7" s="400"/>
      <c r="D7" s="400"/>
      <c r="E7" s="400"/>
      <c r="F7" s="400"/>
      <c r="G7" s="400"/>
      <c r="H7" s="400"/>
      <c r="I7" s="400"/>
      <c r="J7" s="400"/>
      <c r="K7" s="400"/>
      <c r="L7" s="400"/>
    </row>
    <row r="8" spans="1:44" ht="18.75" x14ac:dyDescent="0.25">
      <c r="A8" s="400"/>
      <c r="B8" s="400"/>
      <c r="C8" s="400"/>
      <c r="D8" s="400"/>
      <c r="E8" s="400"/>
      <c r="F8" s="400"/>
      <c r="G8" s="400"/>
      <c r="H8" s="400"/>
      <c r="I8" s="400"/>
      <c r="J8" s="400"/>
      <c r="K8" s="400"/>
      <c r="L8" s="400"/>
    </row>
    <row r="9" spans="1:44" x14ac:dyDescent="0.25">
      <c r="A9" s="401" t="s">
        <v>442</v>
      </c>
      <c r="B9" s="401"/>
      <c r="C9" s="401"/>
      <c r="D9" s="401"/>
      <c r="E9" s="401"/>
      <c r="F9" s="401"/>
      <c r="G9" s="401"/>
      <c r="H9" s="401"/>
      <c r="I9" s="401"/>
      <c r="J9" s="401"/>
      <c r="K9" s="401"/>
      <c r="L9" s="401"/>
    </row>
    <row r="10" spans="1:44" x14ac:dyDescent="0.25">
      <c r="A10" s="397" t="s">
        <v>6</v>
      </c>
      <c r="B10" s="397"/>
      <c r="C10" s="397"/>
      <c r="D10" s="397"/>
      <c r="E10" s="397"/>
      <c r="F10" s="397"/>
      <c r="G10" s="397"/>
      <c r="H10" s="397"/>
      <c r="I10" s="397"/>
      <c r="J10" s="397"/>
      <c r="K10" s="397"/>
      <c r="L10" s="397"/>
    </row>
    <row r="11" spans="1:44" ht="18.75" x14ac:dyDescent="0.25">
      <c r="A11" s="400"/>
      <c r="B11" s="400"/>
      <c r="C11" s="400"/>
      <c r="D11" s="400"/>
      <c r="E11" s="400"/>
      <c r="F11" s="400"/>
      <c r="G11" s="400"/>
      <c r="H11" s="400"/>
      <c r="I11" s="400"/>
      <c r="J11" s="400"/>
      <c r="K11" s="400"/>
      <c r="L11" s="400"/>
    </row>
    <row r="12" spans="1:44" x14ac:dyDescent="0.25">
      <c r="A12" s="402" t="str">
        <f xml:space="preserve"> '1.Титульный лист'!A12</f>
        <v>L_ 2022_1221_Ц_2</v>
      </c>
      <c r="B12" s="402"/>
      <c r="C12" s="402"/>
      <c r="D12" s="402"/>
      <c r="E12" s="402"/>
      <c r="F12" s="402"/>
      <c r="G12" s="402"/>
      <c r="H12" s="402"/>
      <c r="I12" s="402"/>
      <c r="J12" s="402"/>
      <c r="K12" s="402"/>
      <c r="L12" s="402"/>
    </row>
    <row r="13" spans="1:44" x14ac:dyDescent="0.25">
      <c r="A13" s="397" t="s">
        <v>5</v>
      </c>
      <c r="B13" s="397"/>
      <c r="C13" s="397"/>
      <c r="D13" s="397"/>
      <c r="E13" s="397"/>
      <c r="F13" s="397"/>
      <c r="G13" s="397"/>
      <c r="H13" s="397"/>
      <c r="I13" s="397"/>
      <c r="J13" s="397"/>
      <c r="K13" s="397"/>
      <c r="L13" s="397"/>
    </row>
    <row r="14" spans="1:44" ht="18.75" x14ac:dyDescent="0.25">
      <c r="A14" s="406"/>
      <c r="B14" s="406"/>
      <c r="C14" s="406"/>
      <c r="D14" s="406"/>
      <c r="E14" s="406"/>
      <c r="F14" s="406"/>
      <c r="G14" s="406"/>
      <c r="H14" s="406"/>
      <c r="I14" s="406"/>
      <c r="J14" s="406"/>
      <c r="K14" s="406"/>
      <c r="L14" s="406"/>
    </row>
    <row r="15" spans="1:44" x14ac:dyDescent="0.25">
      <c r="A15" s="401" t="str">
        <f xml:space="preserve"> '1.Титульный лист'!A15</f>
        <v xml:space="preserve">Реконструкция и вынос ВЛ-10кВ Ф-87-8 ПС «Шакша» «Внутриплощадочные сети электроснабжения ВЛ-10кВ, литера 2, РБ000020381202» с переустройством в КЛ-10кВ (Инв. 00-002683) в мкрн. Шакша
</v>
      </c>
      <c r="B15" s="401"/>
      <c r="C15" s="401"/>
      <c r="D15" s="401"/>
      <c r="E15" s="401"/>
      <c r="F15" s="401"/>
      <c r="G15" s="401"/>
      <c r="H15" s="401"/>
      <c r="I15" s="401"/>
      <c r="J15" s="401"/>
      <c r="K15" s="401"/>
      <c r="L15" s="401"/>
    </row>
    <row r="16" spans="1:44" x14ac:dyDescent="0.25">
      <c r="A16" s="397" t="s">
        <v>4</v>
      </c>
      <c r="B16" s="397"/>
      <c r="C16" s="397"/>
      <c r="D16" s="397"/>
      <c r="E16" s="397"/>
      <c r="F16" s="397"/>
      <c r="G16" s="397"/>
      <c r="H16" s="397"/>
      <c r="I16" s="397"/>
      <c r="J16" s="397"/>
      <c r="K16" s="397"/>
      <c r="L16" s="397"/>
    </row>
    <row r="17" spans="1:12" ht="15.75" customHeight="1" x14ac:dyDescent="0.25">
      <c r="L17" s="95"/>
    </row>
    <row r="18" spans="1:12" x14ac:dyDescent="0.25">
      <c r="K18" s="94"/>
    </row>
    <row r="19" spans="1:12" ht="15.75" customHeight="1" x14ac:dyDescent="0.25">
      <c r="A19" s="457" t="s">
        <v>388</v>
      </c>
      <c r="B19" s="457"/>
      <c r="C19" s="457"/>
      <c r="D19" s="457"/>
      <c r="E19" s="457"/>
      <c r="F19" s="457"/>
      <c r="G19" s="457"/>
      <c r="H19" s="457"/>
      <c r="I19" s="457"/>
      <c r="J19" s="457"/>
      <c r="K19" s="457"/>
      <c r="L19" s="457"/>
    </row>
    <row r="20" spans="1:12" x14ac:dyDescent="0.25">
      <c r="A20" s="61"/>
      <c r="B20" s="61"/>
      <c r="C20" s="93"/>
      <c r="D20" s="93"/>
      <c r="E20" s="93"/>
      <c r="F20" s="93"/>
      <c r="G20" s="93"/>
      <c r="H20" s="93"/>
      <c r="I20" s="93"/>
      <c r="J20" s="93"/>
      <c r="K20" s="93"/>
      <c r="L20" s="93"/>
    </row>
    <row r="21" spans="1:12" ht="28.5" customHeight="1" x14ac:dyDescent="0.25">
      <c r="A21" s="458" t="s">
        <v>212</v>
      </c>
      <c r="B21" s="458" t="s">
        <v>211</v>
      </c>
      <c r="C21" s="464" t="s">
        <v>323</v>
      </c>
      <c r="D21" s="464"/>
      <c r="E21" s="464"/>
      <c r="F21" s="464"/>
      <c r="G21" s="464"/>
      <c r="H21" s="464"/>
      <c r="I21" s="459" t="s">
        <v>210</v>
      </c>
      <c r="J21" s="461" t="s">
        <v>325</v>
      </c>
      <c r="K21" s="458" t="s">
        <v>209</v>
      </c>
      <c r="L21" s="460" t="s">
        <v>324</v>
      </c>
    </row>
    <row r="22" spans="1:12" ht="58.5" customHeight="1" x14ac:dyDescent="0.25">
      <c r="A22" s="458"/>
      <c r="B22" s="458"/>
      <c r="C22" s="465" t="s">
        <v>2</v>
      </c>
      <c r="D22" s="465"/>
      <c r="E22" s="140"/>
      <c r="F22" s="141"/>
      <c r="G22" s="466" t="s">
        <v>423</v>
      </c>
      <c r="H22" s="467"/>
      <c r="I22" s="459"/>
      <c r="J22" s="462"/>
      <c r="K22" s="458"/>
      <c r="L22" s="460"/>
    </row>
    <row r="23" spans="1:12" ht="47.25" x14ac:dyDescent="0.25">
      <c r="A23" s="458"/>
      <c r="B23" s="458"/>
      <c r="C23" s="92" t="s">
        <v>208</v>
      </c>
      <c r="D23" s="92" t="s">
        <v>207</v>
      </c>
      <c r="E23" s="92" t="s">
        <v>208</v>
      </c>
      <c r="F23" s="92" t="s">
        <v>207</v>
      </c>
      <c r="G23" s="92" t="s">
        <v>208</v>
      </c>
      <c r="H23" s="92" t="s">
        <v>207</v>
      </c>
      <c r="I23" s="459"/>
      <c r="J23" s="463"/>
      <c r="K23" s="458"/>
      <c r="L23" s="460"/>
    </row>
    <row r="24" spans="1:12" x14ac:dyDescent="0.25">
      <c r="A24" s="70">
        <v>1</v>
      </c>
      <c r="B24" s="70">
        <v>2</v>
      </c>
      <c r="C24" s="92">
        <v>3</v>
      </c>
      <c r="D24" s="92">
        <v>4</v>
      </c>
      <c r="E24" s="92">
        <v>5</v>
      </c>
      <c r="F24" s="92">
        <v>6</v>
      </c>
      <c r="G24" s="92">
        <v>7</v>
      </c>
      <c r="H24" s="92">
        <v>8</v>
      </c>
      <c r="I24" s="92">
        <v>9</v>
      </c>
      <c r="J24" s="92">
        <v>10</v>
      </c>
      <c r="K24" s="92">
        <v>11</v>
      </c>
      <c r="L24" s="92">
        <v>12</v>
      </c>
    </row>
    <row r="25" spans="1:12" x14ac:dyDescent="0.25">
      <c r="A25" s="88">
        <v>1</v>
      </c>
      <c r="B25" s="89" t="s">
        <v>206</v>
      </c>
      <c r="C25" s="86">
        <v>2022</v>
      </c>
      <c r="D25" s="86">
        <v>2022</v>
      </c>
      <c r="E25" s="86">
        <v>2022</v>
      </c>
      <c r="F25" s="86">
        <v>2022</v>
      </c>
      <c r="G25" s="86">
        <v>2022</v>
      </c>
      <c r="H25" s="86">
        <v>2022</v>
      </c>
      <c r="I25" s="172" t="s">
        <v>959</v>
      </c>
      <c r="J25" s="172">
        <v>100</v>
      </c>
      <c r="K25" s="85"/>
      <c r="L25" s="99"/>
    </row>
    <row r="26" spans="1:12" ht="21.75" customHeight="1" x14ac:dyDescent="0.25">
      <c r="A26" s="88" t="s">
        <v>205</v>
      </c>
      <c r="B26" s="91" t="s">
        <v>330</v>
      </c>
      <c r="C26" s="86">
        <v>2022</v>
      </c>
      <c r="D26" s="86">
        <v>2022</v>
      </c>
      <c r="E26" s="86">
        <v>2022</v>
      </c>
      <c r="F26" s="86">
        <v>2022</v>
      </c>
      <c r="G26" s="86">
        <v>2022</v>
      </c>
      <c r="H26" s="86">
        <v>2022</v>
      </c>
      <c r="I26" s="172" t="s">
        <v>420</v>
      </c>
      <c r="J26" s="172" t="s">
        <v>420</v>
      </c>
      <c r="K26" s="85"/>
      <c r="L26" s="85"/>
    </row>
    <row r="27" spans="1:12" s="64" customFormat="1" ht="39" customHeight="1" x14ac:dyDescent="0.25">
      <c r="A27" s="88" t="s">
        <v>204</v>
      </c>
      <c r="B27" s="91" t="s">
        <v>332</v>
      </c>
      <c r="C27" s="86">
        <v>2022</v>
      </c>
      <c r="D27" s="86">
        <v>2022</v>
      </c>
      <c r="E27" s="86">
        <v>2022</v>
      </c>
      <c r="F27" s="86">
        <v>2022</v>
      </c>
      <c r="G27" s="86">
        <v>2022</v>
      </c>
      <c r="H27" s="86">
        <v>2022</v>
      </c>
      <c r="I27" s="172" t="s">
        <v>420</v>
      </c>
      <c r="J27" s="172" t="s">
        <v>420</v>
      </c>
      <c r="K27" s="85"/>
      <c r="L27" s="85"/>
    </row>
    <row r="28" spans="1:12" s="64" customFormat="1" ht="70.5" customHeight="1" x14ac:dyDescent="0.25">
      <c r="A28" s="88" t="s">
        <v>331</v>
      </c>
      <c r="B28" s="91" t="s">
        <v>336</v>
      </c>
      <c r="C28" s="86">
        <v>2022</v>
      </c>
      <c r="D28" s="86">
        <v>2022</v>
      </c>
      <c r="E28" s="86">
        <v>2022</v>
      </c>
      <c r="F28" s="86">
        <v>2022</v>
      </c>
      <c r="G28" s="86">
        <v>2022</v>
      </c>
      <c r="H28" s="86">
        <v>2022</v>
      </c>
      <c r="I28" s="172">
        <v>100</v>
      </c>
      <c r="J28" s="172">
        <v>100</v>
      </c>
      <c r="K28" s="85"/>
      <c r="L28" s="85"/>
    </row>
    <row r="29" spans="1:12" s="64" customFormat="1" ht="54" customHeight="1" x14ac:dyDescent="0.25">
      <c r="A29" s="88" t="s">
        <v>203</v>
      </c>
      <c r="B29" s="91" t="s">
        <v>335</v>
      </c>
      <c r="C29" s="86">
        <v>2022</v>
      </c>
      <c r="D29" s="86">
        <v>2022</v>
      </c>
      <c r="E29" s="86">
        <v>2022</v>
      </c>
      <c r="F29" s="86">
        <v>2022</v>
      </c>
      <c r="G29" s="86">
        <v>2022</v>
      </c>
      <c r="H29" s="86">
        <v>2022</v>
      </c>
      <c r="I29" s="172">
        <v>100</v>
      </c>
      <c r="J29" s="172">
        <v>100</v>
      </c>
      <c r="K29" s="85"/>
      <c r="L29" s="85"/>
    </row>
    <row r="30" spans="1:12" s="64" customFormat="1" ht="42" customHeight="1" x14ac:dyDescent="0.25">
      <c r="A30" s="88" t="s">
        <v>202</v>
      </c>
      <c r="B30" s="91" t="s">
        <v>337</v>
      </c>
      <c r="C30" s="86">
        <v>2022</v>
      </c>
      <c r="D30" s="86">
        <v>2022</v>
      </c>
      <c r="E30" s="86">
        <v>2022</v>
      </c>
      <c r="F30" s="86">
        <v>2022</v>
      </c>
      <c r="G30" s="86">
        <v>2022</v>
      </c>
      <c r="H30" s="86">
        <v>2022</v>
      </c>
      <c r="I30" s="172">
        <v>100</v>
      </c>
      <c r="J30" s="172">
        <v>100</v>
      </c>
      <c r="K30" s="85"/>
      <c r="L30" s="85"/>
    </row>
    <row r="31" spans="1:12" s="64" customFormat="1" ht="37.5" customHeight="1" x14ac:dyDescent="0.25">
      <c r="A31" s="88" t="s">
        <v>201</v>
      </c>
      <c r="B31" s="87" t="s">
        <v>333</v>
      </c>
      <c r="C31" s="86">
        <v>2022</v>
      </c>
      <c r="D31" s="86">
        <v>2022</v>
      </c>
      <c r="E31" s="86">
        <v>2022</v>
      </c>
      <c r="F31" s="86">
        <v>2022</v>
      </c>
      <c r="G31" s="86">
        <v>2022</v>
      </c>
      <c r="H31" s="86">
        <v>2022</v>
      </c>
      <c r="I31" s="172">
        <v>100</v>
      </c>
      <c r="J31" s="172">
        <v>100</v>
      </c>
      <c r="K31" s="85"/>
      <c r="L31" s="85"/>
    </row>
    <row r="32" spans="1:12" s="64" customFormat="1" ht="31.5" x14ac:dyDescent="0.25">
      <c r="A32" s="88" t="s">
        <v>199</v>
      </c>
      <c r="B32" s="87" t="s">
        <v>338</v>
      </c>
      <c r="C32" s="86">
        <v>2022</v>
      </c>
      <c r="D32" s="86">
        <v>2022</v>
      </c>
      <c r="E32" s="86">
        <v>2022</v>
      </c>
      <c r="F32" s="86">
        <v>2022</v>
      </c>
      <c r="G32" s="86">
        <v>2022</v>
      </c>
      <c r="H32" s="86">
        <v>2022</v>
      </c>
      <c r="I32" s="172">
        <v>100</v>
      </c>
      <c r="J32" s="172">
        <v>100</v>
      </c>
      <c r="K32" s="85"/>
      <c r="L32" s="85"/>
    </row>
    <row r="33" spans="1:12" s="64" customFormat="1" ht="37.5" customHeight="1" x14ac:dyDescent="0.25">
      <c r="A33" s="88" t="s">
        <v>349</v>
      </c>
      <c r="B33" s="87" t="s">
        <v>266</v>
      </c>
      <c r="C33" s="86">
        <v>2022</v>
      </c>
      <c r="D33" s="86">
        <v>2022</v>
      </c>
      <c r="E33" s="86">
        <v>2022</v>
      </c>
      <c r="F33" s="86">
        <v>2022</v>
      </c>
      <c r="G33" s="86">
        <v>2022</v>
      </c>
      <c r="H33" s="86">
        <v>2022</v>
      </c>
      <c r="I33" s="172" t="s">
        <v>420</v>
      </c>
      <c r="J33" s="172" t="s">
        <v>420</v>
      </c>
      <c r="K33" s="85"/>
      <c r="L33" s="85"/>
    </row>
    <row r="34" spans="1:12" s="64" customFormat="1" ht="47.25" customHeight="1" x14ac:dyDescent="0.25">
      <c r="A34" s="88" t="s">
        <v>350</v>
      </c>
      <c r="B34" s="87" t="s">
        <v>342</v>
      </c>
      <c r="C34" s="86">
        <v>2022</v>
      </c>
      <c r="D34" s="86">
        <v>2022</v>
      </c>
      <c r="E34" s="86">
        <v>2022</v>
      </c>
      <c r="F34" s="86">
        <v>2022</v>
      </c>
      <c r="G34" s="86">
        <v>2022</v>
      </c>
      <c r="H34" s="86">
        <v>2022</v>
      </c>
      <c r="I34" s="172" t="s">
        <v>420</v>
      </c>
      <c r="J34" s="172" t="s">
        <v>420</v>
      </c>
      <c r="K34" s="90"/>
      <c r="L34" s="85"/>
    </row>
    <row r="35" spans="1:12" s="64" customFormat="1" ht="49.5" customHeight="1" x14ac:dyDescent="0.25">
      <c r="A35" s="88" t="s">
        <v>351</v>
      </c>
      <c r="B35" s="87" t="s">
        <v>200</v>
      </c>
      <c r="C35" s="86">
        <v>2022</v>
      </c>
      <c r="D35" s="86">
        <v>2022</v>
      </c>
      <c r="E35" s="86">
        <v>2022</v>
      </c>
      <c r="F35" s="86">
        <v>2022</v>
      </c>
      <c r="G35" s="86">
        <v>2022</v>
      </c>
      <c r="H35" s="86">
        <v>2022</v>
      </c>
      <c r="I35" s="172">
        <v>100</v>
      </c>
      <c r="J35" s="172">
        <v>100</v>
      </c>
      <c r="K35" s="90"/>
      <c r="L35" s="85"/>
    </row>
    <row r="36" spans="1:12" ht="37.5" customHeight="1" x14ac:dyDescent="0.25">
      <c r="A36" s="88" t="s">
        <v>352</v>
      </c>
      <c r="B36" s="87" t="s">
        <v>334</v>
      </c>
      <c r="C36" s="86">
        <v>2022</v>
      </c>
      <c r="D36" s="86">
        <v>2022</v>
      </c>
      <c r="E36" s="86">
        <v>2022</v>
      </c>
      <c r="F36" s="86">
        <v>2022</v>
      </c>
      <c r="G36" s="86">
        <v>2022</v>
      </c>
      <c r="H36" s="86">
        <v>2022</v>
      </c>
      <c r="I36" s="172">
        <v>100</v>
      </c>
      <c r="J36" s="172">
        <v>100</v>
      </c>
      <c r="K36" s="85"/>
      <c r="L36" s="85"/>
    </row>
    <row r="37" spans="1:12" x14ac:dyDescent="0.25">
      <c r="A37" s="88" t="s">
        <v>353</v>
      </c>
      <c r="B37" s="87" t="s">
        <v>198</v>
      </c>
      <c r="C37" s="86">
        <v>2022</v>
      </c>
      <c r="D37" s="86">
        <v>2022</v>
      </c>
      <c r="E37" s="86">
        <v>2022</v>
      </c>
      <c r="F37" s="86">
        <v>2022</v>
      </c>
      <c r="G37" s="86">
        <v>2022</v>
      </c>
      <c r="H37" s="86">
        <v>2022</v>
      </c>
      <c r="I37" s="172">
        <v>100</v>
      </c>
      <c r="J37" s="172">
        <v>100</v>
      </c>
      <c r="K37" s="85"/>
      <c r="L37" s="85"/>
    </row>
    <row r="38" spans="1:12" x14ac:dyDescent="0.25">
      <c r="A38" s="88">
        <v>2</v>
      </c>
      <c r="B38" s="89" t="s">
        <v>197</v>
      </c>
      <c r="C38" s="86">
        <v>2022</v>
      </c>
      <c r="D38" s="86">
        <v>2022</v>
      </c>
      <c r="E38" s="86">
        <v>2022</v>
      </c>
      <c r="F38" s="86">
        <v>2022</v>
      </c>
      <c r="G38" s="86">
        <v>2022</v>
      </c>
      <c r="H38" s="86">
        <v>2022</v>
      </c>
      <c r="I38" s="172">
        <v>100</v>
      </c>
      <c r="J38" s="172">
        <v>100</v>
      </c>
      <c r="K38" s="85"/>
      <c r="L38" s="85"/>
    </row>
    <row r="39" spans="1:12" ht="63" x14ac:dyDescent="0.25">
      <c r="A39" s="183" t="s">
        <v>167</v>
      </c>
      <c r="B39" s="87" t="s">
        <v>339</v>
      </c>
      <c r="C39" s="86">
        <v>2022</v>
      </c>
      <c r="D39" s="86">
        <v>2022</v>
      </c>
      <c r="E39" s="86">
        <v>2022</v>
      </c>
      <c r="F39" s="86">
        <v>2022</v>
      </c>
      <c r="G39" s="86">
        <v>2022</v>
      </c>
      <c r="H39" s="86">
        <v>2022</v>
      </c>
      <c r="I39" s="172">
        <v>100</v>
      </c>
      <c r="J39" s="172">
        <v>100</v>
      </c>
      <c r="K39" s="85"/>
      <c r="L39" s="85"/>
    </row>
    <row r="40" spans="1:12" ht="33.75" customHeight="1" x14ac:dyDescent="0.25">
      <c r="A40" s="182" t="s">
        <v>425</v>
      </c>
      <c r="B40" s="87" t="s">
        <v>341</v>
      </c>
      <c r="C40" s="86">
        <v>2022</v>
      </c>
      <c r="D40" s="86">
        <v>2022</v>
      </c>
      <c r="E40" s="86">
        <v>2022</v>
      </c>
      <c r="F40" s="86">
        <v>2022</v>
      </c>
      <c r="G40" s="86">
        <v>2022</v>
      </c>
      <c r="H40" s="86">
        <v>2022</v>
      </c>
      <c r="I40" s="172">
        <v>100</v>
      </c>
      <c r="J40" s="172">
        <v>100</v>
      </c>
      <c r="K40" s="85"/>
      <c r="L40" s="85"/>
    </row>
    <row r="41" spans="1:12" ht="63" customHeight="1" x14ac:dyDescent="0.25">
      <c r="A41" s="88">
        <v>3</v>
      </c>
      <c r="B41" s="89" t="s">
        <v>418</v>
      </c>
      <c r="C41" s="86">
        <v>2022</v>
      </c>
      <c r="D41" s="86">
        <v>2022</v>
      </c>
      <c r="E41" s="86">
        <v>2022</v>
      </c>
      <c r="F41" s="86">
        <v>2022</v>
      </c>
      <c r="G41" s="86">
        <v>2022</v>
      </c>
      <c r="H41" s="86">
        <v>2022</v>
      </c>
      <c r="I41" s="172">
        <v>100</v>
      </c>
      <c r="J41" s="172">
        <v>100</v>
      </c>
      <c r="K41" s="85"/>
      <c r="L41" s="85"/>
    </row>
    <row r="42" spans="1:12" ht="58.5" customHeight="1" x14ac:dyDescent="0.25">
      <c r="A42" s="88" t="s">
        <v>426</v>
      </c>
      <c r="B42" s="87" t="s">
        <v>340</v>
      </c>
      <c r="C42" s="86">
        <v>2022</v>
      </c>
      <c r="D42" s="86">
        <v>2022</v>
      </c>
      <c r="E42" s="86">
        <v>2022</v>
      </c>
      <c r="F42" s="86">
        <v>2022</v>
      </c>
      <c r="G42" s="86">
        <v>2022</v>
      </c>
      <c r="H42" s="86">
        <v>2022</v>
      </c>
      <c r="I42" s="172">
        <v>100</v>
      </c>
      <c r="J42" s="172">
        <v>100</v>
      </c>
      <c r="K42" s="85"/>
      <c r="L42" s="85"/>
    </row>
    <row r="43" spans="1:12" ht="34.5" customHeight="1" x14ac:dyDescent="0.25">
      <c r="A43" s="183" t="s">
        <v>156</v>
      </c>
      <c r="B43" s="87" t="s">
        <v>196</v>
      </c>
      <c r="C43" s="86">
        <v>2022</v>
      </c>
      <c r="D43" s="86">
        <v>2022</v>
      </c>
      <c r="E43" s="86">
        <v>2022</v>
      </c>
      <c r="F43" s="86">
        <v>2022</v>
      </c>
      <c r="G43" s="86">
        <v>2022</v>
      </c>
      <c r="H43" s="86">
        <v>2022</v>
      </c>
      <c r="I43" s="172">
        <v>100</v>
      </c>
      <c r="J43" s="172">
        <v>100</v>
      </c>
      <c r="K43" s="85"/>
      <c r="L43" s="85"/>
    </row>
    <row r="44" spans="1:12" ht="24.75" customHeight="1" x14ac:dyDescent="0.25">
      <c r="A44" s="183" t="s">
        <v>155</v>
      </c>
      <c r="B44" s="87" t="s">
        <v>195</v>
      </c>
      <c r="C44" s="86">
        <v>2022</v>
      </c>
      <c r="D44" s="86">
        <v>2022</v>
      </c>
      <c r="E44" s="86">
        <v>2022</v>
      </c>
      <c r="F44" s="86">
        <v>2022</v>
      </c>
      <c r="G44" s="86">
        <v>2022</v>
      </c>
      <c r="H44" s="86">
        <v>2022</v>
      </c>
      <c r="I44" s="172">
        <v>100</v>
      </c>
      <c r="J44" s="172">
        <v>100</v>
      </c>
      <c r="K44" s="85"/>
      <c r="L44" s="85"/>
    </row>
    <row r="45" spans="1:12" ht="90.75" customHeight="1" x14ac:dyDescent="0.25">
      <c r="A45" s="183" t="s">
        <v>154</v>
      </c>
      <c r="B45" s="87" t="s">
        <v>345</v>
      </c>
      <c r="C45" s="86">
        <v>2022</v>
      </c>
      <c r="D45" s="86">
        <v>2022</v>
      </c>
      <c r="E45" s="86">
        <v>2022</v>
      </c>
      <c r="F45" s="86">
        <v>2022</v>
      </c>
      <c r="G45" s="86">
        <v>2022</v>
      </c>
      <c r="H45" s="86">
        <v>2022</v>
      </c>
      <c r="I45" s="172" t="s">
        <v>420</v>
      </c>
      <c r="J45" s="172" t="s">
        <v>420</v>
      </c>
      <c r="K45" s="85"/>
      <c r="L45" s="85"/>
    </row>
    <row r="46" spans="1:12" ht="167.25" customHeight="1" x14ac:dyDescent="0.25">
      <c r="A46" s="183" t="s">
        <v>153</v>
      </c>
      <c r="B46" s="87" t="s">
        <v>343</v>
      </c>
      <c r="C46" s="86">
        <v>2022</v>
      </c>
      <c r="D46" s="86">
        <v>2022</v>
      </c>
      <c r="E46" s="86">
        <v>2022</v>
      </c>
      <c r="F46" s="86">
        <v>2022</v>
      </c>
      <c r="G46" s="86">
        <v>2022</v>
      </c>
      <c r="H46" s="86">
        <v>2022</v>
      </c>
      <c r="I46" s="172" t="s">
        <v>420</v>
      </c>
      <c r="J46" s="172" t="s">
        <v>420</v>
      </c>
      <c r="K46" s="85"/>
      <c r="L46" s="85"/>
    </row>
    <row r="47" spans="1:12" ht="30.75" customHeight="1" x14ac:dyDescent="0.25">
      <c r="A47" s="183" t="s">
        <v>152</v>
      </c>
      <c r="B47" s="87" t="s">
        <v>194</v>
      </c>
      <c r="C47" s="86">
        <v>2022</v>
      </c>
      <c r="D47" s="86">
        <v>2022</v>
      </c>
      <c r="E47" s="86">
        <v>2022</v>
      </c>
      <c r="F47" s="86">
        <v>2022</v>
      </c>
      <c r="G47" s="86">
        <v>2022</v>
      </c>
      <c r="H47" s="86">
        <v>2022</v>
      </c>
      <c r="I47" s="172">
        <v>100</v>
      </c>
      <c r="J47" s="172">
        <v>100</v>
      </c>
      <c r="K47" s="85"/>
      <c r="L47" s="85"/>
    </row>
    <row r="48" spans="1:12" ht="37.5" customHeight="1" x14ac:dyDescent="0.25">
      <c r="A48" s="88">
        <v>4</v>
      </c>
      <c r="B48" s="89" t="s">
        <v>193</v>
      </c>
      <c r="C48" s="86">
        <v>2022</v>
      </c>
      <c r="D48" s="86">
        <v>2022</v>
      </c>
      <c r="E48" s="86">
        <v>2022</v>
      </c>
      <c r="F48" s="86">
        <v>2022</v>
      </c>
      <c r="G48" s="86">
        <v>2022</v>
      </c>
      <c r="H48" s="86">
        <v>2022</v>
      </c>
      <c r="I48" s="172">
        <v>100</v>
      </c>
      <c r="J48" s="172">
        <v>100</v>
      </c>
      <c r="K48" s="85"/>
      <c r="L48" s="85"/>
    </row>
    <row r="49" spans="1:12" ht="35.25" customHeight="1" x14ac:dyDescent="0.25">
      <c r="A49" s="182" t="s">
        <v>192</v>
      </c>
      <c r="B49" s="87" t="s">
        <v>191</v>
      </c>
      <c r="C49" s="86">
        <v>2022</v>
      </c>
      <c r="D49" s="86">
        <v>2022</v>
      </c>
      <c r="E49" s="86">
        <v>2022</v>
      </c>
      <c r="F49" s="86">
        <v>2022</v>
      </c>
      <c r="G49" s="86">
        <v>2022</v>
      </c>
      <c r="H49" s="86">
        <v>2022</v>
      </c>
      <c r="I49" s="172">
        <v>100</v>
      </c>
      <c r="J49" s="172">
        <v>100</v>
      </c>
      <c r="K49" s="85"/>
      <c r="L49" s="85"/>
    </row>
    <row r="50" spans="1:12" ht="86.25" customHeight="1" x14ac:dyDescent="0.25">
      <c r="A50" s="88" t="s">
        <v>190</v>
      </c>
      <c r="B50" s="87" t="s">
        <v>344</v>
      </c>
      <c r="C50" s="86">
        <v>2022</v>
      </c>
      <c r="D50" s="86">
        <v>2022</v>
      </c>
      <c r="E50" s="86">
        <v>2022</v>
      </c>
      <c r="F50" s="86">
        <v>2022</v>
      </c>
      <c r="G50" s="86">
        <v>2022</v>
      </c>
      <c r="H50" s="86">
        <v>2022</v>
      </c>
      <c r="I50" s="172">
        <v>100</v>
      </c>
      <c r="J50" s="172">
        <v>100</v>
      </c>
      <c r="K50" s="85"/>
      <c r="L50" s="85"/>
    </row>
    <row r="51" spans="1:12" ht="77.25" customHeight="1" x14ac:dyDescent="0.25">
      <c r="A51" s="88" t="s">
        <v>188</v>
      </c>
      <c r="B51" s="87" t="s">
        <v>346</v>
      </c>
      <c r="C51" s="86">
        <v>2022</v>
      </c>
      <c r="D51" s="86">
        <v>2022</v>
      </c>
      <c r="E51" s="86">
        <v>2022</v>
      </c>
      <c r="F51" s="86">
        <v>2022</v>
      </c>
      <c r="G51" s="86">
        <v>2022</v>
      </c>
      <c r="H51" s="86">
        <v>2022</v>
      </c>
      <c r="I51" s="172" t="s">
        <v>420</v>
      </c>
      <c r="J51" s="172" t="s">
        <v>420</v>
      </c>
      <c r="K51" s="85"/>
      <c r="L51" s="85"/>
    </row>
    <row r="52" spans="1:12" ht="71.25" customHeight="1" x14ac:dyDescent="0.25">
      <c r="A52" s="88" t="s">
        <v>186</v>
      </c>
      <c r="B52" s="87" t="s">
        <v>189</v>
      </c>
      <c r="C52" s="86">
        <v>2022</v>
      </c>
      <c r="D52" s="86">
        <v>2022</v>
      </c>
      <c r="E52" s="86">
        <v>2022</v>
      </c>
      <c r="F52" s="86">
        <v>2022</v>
      </c>
      <c r="G52" s="86">
        <v>2022</v>
      </c>
      <c r="H52" s="86">
        <v>2022</v>
      </c>
      <c r="I52" s="172" t="s">
        <v>420</v>
      </c>
      <c r="J52" s="172" t="s">
        <v>420</v>
      </c>
      <c r="K52" s="85"/>
      <c r="L52" s="85"/>
    </row>
    <row r="53" spans="1:12" ht="48" customHeight="1" x14ac:dyDescent="0.25">
      <c r="A53" s="88" t="s">
        <v>348</v>
      </c>
      <c r="B53" s="148" t="s">
        <v>347</v>
      </c>
      <c r="C53" s="86">
        <v>2022</v>
      </c>
      <c r="D53" s="86">
        <v>2022</v>
      </c>
      <c r="E53" s="86">
        <v>2022</v>
      </c>
      <c r="F53" s="86">
        <v>2022</v>
      </c>
      <c r="G53" s="86">
        <v>2022</v>
      </c>
      <c r="H53" s="86">
        <v>2022</v>
      </c>
      <c r="I53" s="172">
        <v>100</v>
      </c>
      <c r="J53" s="172">
        <v>100</v>
      </c>
      <c r="K53" s="85"/>
      <c r="L53" s="85"/>
    </row>
    <row r="54" spans="1:12" ht="46.5" customHeight="1" x14ac:dyDescent="0.25">
      <c r="A54" s="88" t="s">
        <v>427</v>
      </c>
      <c r="B54" s="87" t="s">
        <v>187</v>
      </c>
      <c r="C54" s="86">
        <v>2022</v>
      </c>
      <c r="D54" s="86">
        <v>2022</v>
      </c>
      <c r="E54" s="86">
        <v>2022</v>
      </c>
      <c r="F54" s="86">
        <v>2022</v>
      </c>
      <c r="G54" s="86">
        <v>2022</v>
      </c>
      <c r="H54" s="86">
        <v>2022</v>
      </c>
      <c r="I54" s="172">
        <v>100</v>
      </c>
      <c r="J54" s="172">
        <v>100</v>
      </c>
      <c r="K54" s="85"/>
      <c r="L54" s="8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1.Титульный лист</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Карта</vt:lpstr>
      <vt:lpstr>'1.Титульный лист'!Заголовки_для_печати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'1.Титульный лист'!Область_печати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cp:lastModifiedBy>
  <cp:lastPrinted>2022-09-16T06:36:08Z</cp:lastPrinted>
  <dcterms:created xsi:type="dcterms:W3CDTF">2015-08-16T15:31:05Z</dcterms:created>
  <dcterms:modified xsi:type="dcterms:W3CDTF">2023-02-14T05:15:55Z</dcterms:modified>
</cp:coreProperties>
</file>